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73" yWindow="2631" windowWidth="14950" windowHeight="8548" activeTab="0"/>
  </bookViews>
  <sheets>
    <sheet name="積算価格から求める場合" sheetId="1" r:id="rId1"/>
    <sheet name="収益価格から求める場合" sheetId="2" r:id="rId2"/>
  </sheets>
  <definedNames/>
  <calcPr fullCalcOnLoad="1"/>
</workbook>
</file>

<file path=xl/sharedStrings.xml><?xml version="1.0" encoding="utf-8"?>
<sst xmlns="http://schemas.openxmlformats.org/spreadsheetml/2006/main" count="188" uniqueCount="71">
  <si>
    <t>売買関連諸経費</t>
  </si>
  <si>
    <t>購入側印紙税</t>
  </si>
  <si>
    <t>購入側仲介手数料</t>
  </si>
  <si>
    <t>購入側不動産取得税</t>
  </si>
  <si>
    <t>固定資産税評価額</t>
  </si>
  <si>
    <t>→</t>
  </si>
  <si>
    <t>登録免許税(所有権移転）</t>
  </si>
  <si>
    <t>登録免許税(抵当権設定）</t>
  </si>
  <si>
    <t>借入金額</t>
  </si>
  <si>
    <t>D</t>
  </si>
  <si>
    <t>E</t>
  </si>
  <si>
    <t>(特例の税率の場合）</t>
  </si>
  <si>
    <t>引継保証金等</t>
  </si>
  <si>
    <t>土地の評価額×0.5 ＋ 建物・償却資産の価格（200304-200603）</t>
  </si>
  <si>
    <t>土地の評価額  ＋ 建物・償却資産の価格（200304-200603）</t>
  </si>
  <si>
    <t>借地権譲渡承諾料</t>
  </si>
  <si>
    <t>借地権価格</t>
  </si>
  <si>
    <t>建物 消費税</t>
  </si>
  <si>
    <t>建物売買価格</t>
  </si>
  <si>
    <t>売り手が課税業者で、物件が住宅でない場合。</t>
  </si>
  <si>
    <t>積算価格</t>
  </si>
  <si>
    <t>土地価格</t>
  </si>
  <si>
    <t>建物価格</t>
  </si>
  <si>
    <t>合    計</t>
  </si>
  <si>
    <r>
      <t>売買 金消</t>
    </r>
    <r>
      <rPr>
        <sz val="11"/>
        <rFont val="ＭＳ ゴシック"/>
        <family val="3"/>
      </rPr>
      <t xml:space="preserve"> 借地</t>
    </r>
  </si>
  <si>
    <t>費用控除前積算価格</t>
  </si>
  <si>
    <t>費用控除後積算価格</t>
  </si>
  <si>
    <t>(本来の税率の場合）</t>
  </si>
  <si>
    <r>
      <t>土地の評価額×0.5</t>
    </r>
    <r>
      <rPr>
        <sz val="9"/>
        <rFont val="ＭＳ ゴシック"/>
        <family val="3"/>
      </rPr>
      <t xml:space="preserve"> </t>
    </r>
    <r>
      <rPr>
        <sz val="9"/>
        <rFont val="ＭＳ ゴシック"/>
        <family val="3"/>
      </rPr>
      <t>＋</t>
    </r>
    <r>
      <rPr>
        <sz val="9"/>
        <rFont val="ＭＳ ゴシック"/>
        <family val="3"/>
      </rPr>
      <t xml:space="preserve"> 建物・償却資産の価格</t>
    </r>
  </si>
  <si>
    <r>
      <t>土地の評価額／</t>
    </r>
    <r>
      <rPr>
        <sz val="9"/>
        <rFont val="ＭＳ ゴシック"/>
        <family val="3"/>
      </rPr>
      <t xml:space="preserve">3   </t>
    </r>
    <r>
      <rPr>
        <sz val="9"/>
        <rFont val="ＭＳ ゴシック"/>
        <family val="3"/>
      </rPr>
      <t>＋</t>
    </r>
    <r>
      <rPr>
        <sz val="9"/>
        <rFont val="ＭＳ ゴシック"/>
        <family val="3"/>
      </rPr>
      <t xml:space="preserve"> 建物・償却資産の価格</t>
    </r>
  </si>
  <si>
    <t>費用控除前収益価格</t>
  </si>
  <si>
    <t>仲介手数料チェック</t>
  </si>
  <si>
    <t>土地の評価額×0.5 ＋ 建物・償却資産の価格（200304-200603）</t>
  </si>
  <si>
    <t>土地の評価額  ＋ 建物・償却資産の価格（200304-200603）</t>
  </si>
  <si>
    <t>借地権譲渡承諾料</t>
  </si>
  <si>
    <t>借地権価格</t>
  </si>
  <si>
    <t>建物 消費税</t>
  </si>
  <si>
    <t>建物売買価格</t>
  </si>
  <si>
    <t>売り手が課税業者で、物件が住宅でない場合。</t>
  </si>
  <si>
    <t>引継保証金等</t>
  </si>
  <si>
    <t>積算価格</t>
  </si>
  <si>
    <t>割合</t>
  </si>
  <si>
    <t>土地価格</t>
  </si>
  <si>
    <t>建物価格</t>
  </si>
  <si>
    <t>合    計</t>
  </si>
  <si>
    <t>収益価格</t>
  </si>
  <si>
    <t>チェック</t>
  </si>
  <si>
    <t>(本来の税率の場合）</t>
  </si>
  <si>
    <t>控除後売値収益価格</t>
  </si>
  <si>
    <t>check * D</t>
  </si>
  <si>
    <t>check * E</t>
  </si>
  <si>
    <t>総額により異なる</t>
  </si>
  <si>
    <t>http://www.taxanswer.nta.go.jp/index2.htm</t>
  </si>
  <si>
    <t>info@value-workers.co.jp</t>
  </si>
  <si>
    <t>鑑定評価は　　㈱バリューワーカーズ　へ</t>
  </si>
  <si>
    <t>Value Workers Inc.</t>
  </si>
  <si>
    <t>計算の基礎数字</t>
  </si>
  <si>
    <t>購入者側費用合計</t>
  </si>
  <si>
    <t>担保不動産売却 諸費用計算表（収益価格から求める場合）</t>
  </si>
  <si>
    <t>担保不動産売却 諸費用計算表（積算価格から求める場合）</t>
  </si>
  <si>
    <t>必ずタックスアンサーで確認のこと！</t>
  </si>
  <si>
    <t>http://www.value-workers.co.jp</t>
  </si>
  <si>
    <t>本表の計算式に誤りがある場合や、本表による計算結果に当社は一切の責任を負いません。</t>
  </si>
  <si>
    <t>実際の案件につきましては、別途、鑑定評価等の有料サービスのご利用をお願いいたします。</t>
  </si>
  <si>
    <t>（注）</t>
  </si>
  <si>
    <t>本計算表は、あくまでも参考資料として掲載しているものです。</t>
  </si>
  <si>
    <t>循環参照となるため、ほぼ等しくなるまでチェックを変更する</t>
  </si>
  <si>
    <t>担保処分の方法は、不動産の任意売却以外に、競売、営業譲渡、債権譲渡、株式譲渡などの方法もあり、その際は買主側の負担額は異なったものとなります。</t>
  </si>
  <si>
    <t>本表は、担保処分の際の金融機関の正味回収額を求めるため、参考として掲載したものです。（処分価格・掛目100%）</t>
  </si>
  <si>
    <t>なお、売主側の負担する諸費用は本表とは別に求める必要があります。</t>
  </si>
  <si>
    <t>土地建物を不動産の仲介によって任意売却することを前提に、買主側が負担する諸費用を算出しています。（諸費用を考慮した価格が成立することが多いため）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</si>
</sst>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yyyy/mm/dd"/>
    <numFmt numFmtId="178" formatCode="#,##0&quot;&quot;&quot;千&quot;&quot;円&quot;&quot;&quot;"/>
    <numFmt numFmtId="179" formatCode="#,##0&quot;&quot;&quot;件&quot;&quot;&quot;"/>
    <numFmt numFmtId="180" formatCode="0.00%&quot;+60300&quot;"/>
    <numFmt numFmtId="181" formatCode="#,##0&quot; 円&quot;;[Red]\-#,##0&quot; 円&quot;"/>
    <numFmt numFmtId="182" formatCode="#,##0&quot; 円&quot;"/>
    <numFmt numFmtId="183" formatCode="0.00%&quot;+63000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color indexed="16"/>
      <name val="ＭＳ ゴシック"/>
      <family val="3"/>
    </font>
    <font>
      <sz val="9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b/>
      <sz val="9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color indexed="10"/>
      <name val="ＭＳ Ｐゴシック"/>
      <family val="3"/>
    </font>
    <font>
      <b/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hair"/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62">
      <alignment/>
      <protection/>
    </xf>
    <xf numFmtId="0" fontId="2" fillId="33" borderId="0" xfId="62" applyFont="1" applyFill="1" applyAlignment="1" applyProtection="1">
      <alignment/>
      <protection/>
    </xf>
    <xf numFmtId="10" fontId="2" fillId="33" borderId="0" xfId="62" applyNumberFormat="1" applyFont="1" applyFill="1" applyBorder="1" applyAlignment="1" applyProtection="1">
      <alignment horizontal="left"/>
      <protection/>
    </xf>
    <xf numFmtId="0" fontId="2" fillId="33" borderId="0" xfId="63" applyFont="1" applyFill="1" applyAlignment="1" applyProtection="1">
      <alignment/>
      <protection/>
    </xf>
    <xf numFmtId="0" fontId="2" fillId="33" borderId="0" xfId="63" applyFont="1" applyFill="1" applyAlignment="1" applyProtection="1">
      <alignment horizontal="left"/>
      <protection/>
    </xf>
    <xf numFmtId="177" fontId="2" fillId="33" borderId="0" xfId="63" applyNumberFormat="1" applyFont="1" applyFill="1" applyAlignment="1" applyProtection="1">
      <alignment horizontal="left"/>
      <protection/>
    </xf>
    <xf numFmtId="0" fontId="2" fillId="33" borderId="0" xfId="63" applyNumberFormat="1" applyFont="1" applyFill="1">
      <alignment/>
      <protection/>
    </xf>
    <xf numFmtId="179" fontId="2" fillId="0" borderId="0" xfId="63" applyNumberFormat="1" applyFont="1" applyFill="1" applyAlignment="1" applyProtection="1">
      <alignment horizontal="left"/>
      <protection locked="0"/>
    </xf>
    <xf numFmtId="10" fontId="2" fillId="33" borderId="0" xfId="63" applyNumberFormat="1" applyFont="1" applyFill="1" applyBorder="1" applyAlignment="1" applyProtection="1">
      <alignment horizontal="left"/>
      <protection/>
    </xf>
    <xf numFmtId="0" fontId="2" fillId="33" borderId="10" xfId="63" applyFont="1" applyFill="1" applyBorder="1" applyAlignment="1">
      <alignment horizontal="right"/>
      <protection/>
    </xf>
    <xf numFmtId="0" fontId="2" fillId="33" borderId="10" xfId="63" applyNumberFormat="1" applyFont="1" applyFill="1" applyBorder="1">
      <alignment/>
      <protection/>
    </xf>
    <xf numFmtId="0" fontId="2" fillId="33" borderId="0" xfId="62" applyFill="1">
      <alignment/>
      <protection/>
    </xf>
    <xf numFmtId="0" fontId="2" fillId="33" borderId="10" xfId="62" applyFont="1" applyFill="1" applyBorder="1" applyAlignment="1" applyProtection="1">
      <alignment/>
      <protection/>
    </xf>
    <xf numFmtId="10" fontId="2" fillId="33" borderId="10" xfId="62" applyNumberFormat="1" applyFont="1" applyFill="1" applyBorder="1" applyAlignment="1" applyProtection="1">
      <alignment horizontal="left"/>
      <protection/>
    </xf>
    <xf numFmtId="0" fontId="2" fillId="33" borderId="0" xfId="63" applyFont="1" applyFill="1">
      <alignment/>
      <protection/>
    </xf>
    <xf numFmtId="0" fontId="2" fillId="33" borderId="0" xfId="61" applyFont="1" applyFill="1">
      <alignment/>
      <protection/>
    </xf>
    <xf numFmtId="0" fontId="2" fillId="33" borderId="0" xfId="61" applyFill="1">
      <alignment/>
      <protection/>
    </xf>
    <xf numFmtId="0" fontId="2" fillId="33" borderId="0" xfId="62" applyFont="1" applyFill="1" applyBorder="1" applyAlignment="1" applyProtection="1">
      <alignment/>
      <protection/>
    </xf>
    <xf numFmtId="180" fontId="2" fillId="33" borderId="0" xfId="63" applyNumberFormat="1" applyFont="1" applyFill="1" applyBorder="1" applyAlignment="1" applyProtection="1">
      <alignment horizontal="left"/>
      <protection/>
    </xf>
    <xf numFmtId="181" fontId="2" fillId="33" borderId="0" xfId="49" applyNumberFormat="1" applyFont="1" applyFill="1" applyAlignment="1" applyProtection="1">
      <alignment/>
      <protection/>
    </xf>
    <xf numFmtId="181" fontId="2" fillId="0" borderId="10" xfId="49" applyNumberFormat="1" applyFont="1" applyFill="1" applyBorder="1" applyAlignment="1" applyProtection="1">
      <alignment/>
      <protection locked="0"/>
    </xf>
    <xf numFmtId="182" fontId="2" fillId="0" borderId="0" xfId="63" applyNumberFormat="1" applyFont="1" applyFill="1" applyAlignment="1" applyProtection="1">
      <alignment/>
      <protection locked="0"/>
    </xf>
    <xf numFmtId="182" fontId="2" fillId="33" borderId="0" xfId="49" applyNumberFormat="1" applyFont="1" applyFill="1" applyAlignment="1" applyProtection="1">
      <alignment/>
      <protection/>
    </xf>
    <xf numFmtId="182" fontId="2" fillId="0" borderId="0" xfId="49" applyNumberFormat="1" applyFont="1" applyFill="1" applyAlignment="1" applyProtection="1">
      <alignment/>
      <protection locked="0"/>
    </xf>
    <xf numFmtId="182" fontId="2" fillId="33" borderId="10" xfId="49" applyNumberFormat="1" applyFont="1" applyFill="1" applyBorder="1" applyAlignment="1" applyProtection="1">
      <alignment/>
      <protection locked="0"/>
    </xf>
    <xf numFmtId="182" fontId="2" fillId="33" borderId="0" xfId="61" applyNumberFormat="1" applyFill="1">
      <alignment/>
      <protection/>
    </xf>
    <xf numFmtId="0" fontId="2" fillId="33" borderId="0" xfId="62" applyFill="1" applyProtection="1">
      <alignment/>
      <protection/>
    </xf>
    <xf numFmtId="0" fontId="2" fillId="33" borderId="0" xfId="62" applyFont="1" applyFill="1" applyProtection="1">
      <alignment/>
      <protection/>
    </xf>
    <xf numFmtId="0" fontId="2" fillId="33" borderId="10" xfId="63" applyFont="1" applyFill="1" applyBorder="1" applyProtection="1">
      <alignment/>
      <protection/>
    </xf>
    <xf numFmtId="0" fontId="2" fillId="33" borderId="0" xfId="63" applyFont="1" applyFill="1" applyBorder="1" applyProtection="1">
      <alignment/>
      <protection/>
    </xf>
    <xf numFmtId="0" fontId="2" fillId="33" borderId="11" xfId="62" applyFill="1" applyBorder="1" applyProtection="1">
      <alignment/>
      <protection/>
    </xf>
    <xf numFmtId="0" fontId="2" fillId="33" borderId="0" xfId="62" applyFill="1" applyBorder="1" applyProtection="1">
      <alignment/>
      <protection/>
    </xf>
    <xf numFmtId="0" fontId="3" fillId="33" borderId="0" xfId="62" applyFont="1" applyFill="1" applyBorder="1" applyAlignment="1" applyProtection="1">
      <alignment horizontal="center"/>
      <protection/>
    </xf>
    <xf numFmtId="0" fontId="3" fillId="33" borderId="0" xfId="62" applyFont="1" applyFill="1" applyProtection="1">
      <alignment/>
      <protection/>
    </xf>
    <xf numFmtId="0" fontId="2" fillId="33" borderId="0" xfId="62" applyFont="1" applyFill="1" applyBorder="1" applyAlignment="1" applyProtection="1">
      <alignment horizontal="right"/>
      <protection/>
    </xf>
    <xf numFmtId="14" fontId="2" fillId="33" borderId="0" xfId="62" applyNumberFormat="1" applyFont="1" applyFill="1" applyBorder="1" applyAlignment="1" applyProtection="1">
      <alignment horizontal="center"/>
      <protection/>
    </xf>
    <xf numFmtId="38" fontId="2" fillId="33" borderId="0" xfId="49" applyFont="1" applyFill="1" applyBorder="1" applyAlignment="1" applyProtection="1">
      <alignment/>
      <protection/>
    </xf>
    <xf numFmtId="0" fontId="2" fillId="33" borderId="0" xfId="63" applyNumberFormat="1" applyFont="1" applyFill="1" applyBorder="1" applyProtection="1">
      <alignment/>
      <protection/>
    </xf>
    <xf numFmtId="0" fontId="2" fillId="33" borderId="0" xfId="63" applyFont="1" applyFill="1" applyAlignment="1" applyProtection="1">
      <alignment horizontal="right"/>
      <protection/>
    </xf>
    <xf numFmtId="0" fontId="2" fillId="33" borderId="0" xfId="63" applyNumberFormat="1" applyFont="1" applyFill="1" applyProtection="1">
      <alignment/>
      <protection/>
    </xf>
    <xf numFmtId="0" fontId="5" fillId="33" borderId="0" xfId="63" applyFont="1" applyFill="1" applyAlignment="1" applyProtection="1">
      <alignment horizontal="right"/>
      <protection/>
    </xf>
    <xf numFmtId="181" fontId="5" fillId="33" borderId="0" xfId="49" applyNumberFormat="1" applyFont="1" applyFill="1" applyAlignment="1" applyProtection="1">
      <alignment/>
      <protection/>
    </xf>
    <xf numFmtId="0" fontId="2" fillId="33" borderId="0" xfId="62" applyFont="1" applyFill="1" applyAlignment="1" applyProtection="1">
      <alignment horizontal="right"/>
      <protection/>
    </xf>
    <xf numFmtId="0" fontId="2" fillId="33" borderId="0" xfId="62" applyNumberFormat="1" applyFont="1" applyFill="1" applyProtection="1">
      <alignment/>
      <protection/>
    </xf>
    <xf numFmtId="0" fontId="2" fillId="33" borderId="0" xfId="63" applyFont="1" applyFill="1" applyBorder="1" applyAlignment="1" applyProtection="1">
      <alignment horizontal="right"/>
      <protection/>
    </xf>
    <xf numFmtId="181" fontId="2" fillId="33" borderId="0" xfId="49" applyNumberFormat="1" applyFont="1" applyFill="1" applyBorder="1" applyAlignment="1" applyProtection="1">
      <alignment/>
      <protection/>
    </xf>
    <xf numFmtId="0" fontId="2" fillId="33" borderId="0" xfId="61" applyFont="1" applyFill="1" applyProtection="1">
      <alignment/>
      <protection/>
    </xf>
    <xf numFmtId="0" fontId="2" fillId="33" borderId="0" xfId="61" applyFont="1" applyFill="1" applyAlignment="1" applyProtection="1">
      <alignment horizontal="right"/>
      <protection/>
    </xf>
    <xf numFmtId="0" fontId="2" fillId="33" borderId="0" xfId="61" applyFill="1" applyProtection="1">
      <alignment/>
      <protection/>
    </xf>
    <xf numFmtId="0" fontId="2" fillId="33" borderId="10" xfId="63" applyNumberFormat="1" applyFont="1" applyFill="1" applyBorder="1" applyProtection="1">
      <alignment/>
      <protection/>
    </xf>
    <xf numFmtId="182" fontId="2" fillId="33" borderId="0" xfId="61" applyNumberFormat="1" applyFill="1" applyProtection="1">
      <alignment/>
      <protection/>
    </xf>
    <xf numFmtId="0" fontId="2" fillId="33" borderId="0" xfId="61" applyFont="1" applyFill="1" applyAlignment="1" applyProtection="1">
      <alignment horizontal="center"/>
      <protection/>
    </xf>
    <xf numFmtId="0" fontId="4" fillId="33" borderId="0" xfId="63" applyFill="1" applyProtection="1">
      <alignment/>
      <protection/>
    </xf>
    <xf numFmtId="182" fontId="4" fillId="33" borderId="0" xfId="63" applyNumberFormat="1" applyFill="1" applyProtection="1">
      <alignment/>
      <protection/>
    </xf>
    <xf numFmtId="0" fontId="5" fillId="33" borderId="0" xfId="63" applyNumberFormat="1" applyFont="1" applyFill="1" applyProtection="1">
      <alignment/>
      <protection/>
    </xf>
    <xf numFmtId="182" fontId="2" fillId="33" borderId="0" xfId="49" applyNumberFormat="1" applyFont="1" applyFill="1" applyAlignment="1" applyProtection="1">
      <alignment/>
      <protection/>
    </xf>
    <xf numFmtId="38" fontId="2" fillId="33" borderId="0" xfId="49" applyFont="1" applyFill="1" applyAlignment="1" applyProtection="1">
      <alignment/>
      <protection/>
    </xf>
    <xf numFmtId="0" fontId="4" fillId="33" borderId="0" xfId="63" applyFill="1">
      <alignment/>
      <protection/>
    </xf>
    <xf numFmtId="0" fontId="2" fillId="33" borderId="0" xfId="63" applyFont="1" applyFill="1" applyProtection="1">
      <alignment/>
      <protection/>
    </xf>
    <xf numFmtId="176" fontId="2" fillId="33" borderId="0" xfId="42" applyNumberFormat="1" applyFont="1" applyFill="1" applyAlignment="1" applyProtection="1">
      <alignment horizontal="center"/>
      <protection/>
    </xf>
    <xf numFmtId="182" fontId="2" fillId="33" borderId="0" xfId="49" applyNumberFormat="1" applyFont="1" applyFill="1" applyBorder="1" applyAlignment="1" applyProtection="1">
      <alignment/>
      <protection/>
    </xf>
    <xf numFmtId="182" fontId="2" fillId="0" borderId="0" xfId="49" applyNumberFormat="1" applyFont="1" applyAlignment="1" applyProtection="1">
      <alignment/>
      <protection locked="0"/>
    </xf>
    <xf numFmtId="181" fontId="2" fillId="0" borderId="0" xfId="49" applyNumberFormat="1" applyFont="1" applyFill="1" applyAlignment="1" applyProtection="1">
      <alignment/>
      <protection locked="0"/>
    </xf>
    <xf numFmtId="181" fontId="2" fillId="33" borderId="0" xfId="49" applyNumberFormat="1" applyFont="1" applyFill="1" applyAlignment="1">
      <alignment/>
    </xf>
    <xf numFmtId="0" fontId="2" fillId="33" borderId="10" xfId="63" applyFont="1" applyFill="1" applyBorder="1" applyAlignment="1" applyProtection="1">
      <alignment horizontal="right"/>
      <protection/>
    </xf>
    <xf numFmtId="179" fontId="2" fillId="33" borderId="0" xfId="63" applyNumberFormat="1" applyFont="1" applyFill="1" applyAlignment="1" applyProtection="1">
      <alignment horizontal="left"/>
      <protection/>
    </xf>
    <xf numFmtId="178" fontId="2" fillId="33" borderId="10" xfId="49" applyNumberFormat="1" applyFont="1" applyFill="1" applyBorder="1" applyAlignment="1" applyProtection="1">
      <alignment/>
      <protection/>
    </xf>
    <xf numFmtId="181" fontId="2" fillId="0" borderId="0" xfId="49" applyNumberFormat="1" applyFont="1" applyAlignment="1" applyProtection="1">
      <alignment/>
      <protection locked="0"/>
    </xf>
    <xf numFmtId="182" fontId="2" fillId="33" borderId="10" xfId="49" applyNumberFormat="1" applyFont="1" applyFill="1" applyBorder="1" applyAlignment="1" applyProtection="1">
      <alignment/>
      <protection/>
    </xf>
    <xf numFmtId="181" fontId="6" fillId="0" borderId="0" xfId="49" applyNumberFormat="1" applyFont="1" applyFill="1" applyAlignment="1" applyProtection="1">
      <alignment/>
      <protection locked="0"/>
    </xf>
    <xf numFmtId="0" fontId="2" fillId="34" borderId="0" xfId="62" applyFill="1">
      <alignment/>
      <protection/>
    </xf>
    <xf numFmtId="0" fontId="0" fillId="34" borderId="0" xfId="0" applyFill="1" applyAlignment="1">
      <alignment/>
    </xf>
    <xf numFmtId="0" fontId="10" fillId="34" borderId="0" xfId="64" applyFont="1" applyFill="1">
      <alignment/>
      <protection/>
    </xf>
    <xf numFmtId="0" fontId="2" fillId="34" borderId="12" xfId="62" applyFont="1" applyFill="1" applyBorder="1" applyProtection="1">
      <alignment/>
      <protection/>
    </xf>
    <xf numFmtId="0" fontId="2" fillId="34" borderId="13" xfId="62" applyFill="1" applyBorder="1" applyProtection="1">
      <alignment/>
      <protection/>
    </xf>
    <xf numFmtId="0" fontId="2" fillId="34" borderId="14" xfId="62" applyFill="1" applyBorder="1" applyProtection="1">
      <alignment/>
      <protection/>
    </xf>
    <xf numFmtId="0" fontId="2" fillId="34" borderId="15" xfId="62" applyFont="1" applyFill="1" applyBorder="1" applyProtection="1">
      <alignment/>
      <protection/>
    </xf>
    <xf numFmtId="0" fontId="2" fillId="34" borderId="0" xfId="62" applyFill="1" applyBorder="1" applyProtection="1">
      <alignment/>
      <protection/>
    </xf>
    <xf numFmtId="0" fontId="2" fillId="34" borderId="16" xfId="62" applyFill="1" applyBorder="1" applyProtection="1">
      <alignment/>
      <protection/>
    </xf>
    <xf numFmtId="0" fontId="2" fillId="34" borderId="17" xfId="62" applyFill="1" applyBorder="1" applyProtection="1">
      <alignment/>
      <protection/>
    </xf>
    <xf numFmtId="0" fontId="2" fillId="34" borderId="18" xfId="62" applyFill="1" applyBorder="1" applyProtection="1">
      <alignment/>
      <protection/>
    </xf>
    <xf numFmtId="0" fontId="2" fillId="33" borderId="0" xfId="61" applyFont="1" applyFill="1" applyBorder="1" applyAlignment="1" applyProtection="1">
      <alignment/>
      <protection/>
    </xf>
    <xf numFmtId="0" fontId="12" fillId="33" borderId="0" xfId="61" applyFont="1" applyFill="1" applyProtection="1">
      <alignment/>
      <protection/>
    </xf>
    <xf numFmtId="0" fontId="11" fillId="33" borderId="0" xfId="43" applyFont="1" applyFill="1" applyBorder="1" applyAlignment="1" applyProtection="1">
      <alignment vertical="top"/>
      <protection/>
    </xf>
    <xf numFmtId="0" fontId="2" fillId="33" borderId="0" xfId="62" applyFont="1" applyFill="1" applyBorder="1" applyProtection="1">
      <alignment/>
      <protection/>
    </xf>
    <xf numFmtId="0" fontId="6" fillId="33" borderId="0" xfId="62" applyFont="1" applyFill="1" applyProtection="1">
      <alignment/>
      <protection/>
    </xf>
    <xf numFmtId="0" fontId="2" fillId="33" borderId="19" xfId="62" applyFill="1" applyBorder="1" applyProtection="1">
      <alignment/>
      <protection/>
    </xf>
    <xf numFmtId="0" fontId="2" fillId="33" borderId="19" xfId="62" applyFill="1" applyBorder="1">
      <alignment/>
      <protection/>
    </xf>
    <xf numFmtId="0" fontId="15" fillId="34" borderId="0" xfId="61" applyFont="1" applyFill="1">
      <alignment/>
      <protection/>
    </xf>
    <xf numFmtId="0" fontId="16" fillId="34" borderId="0" xfId="61" applyFont="1" applyFill="1">
      <alignment/>
      <protection/>
    </xf>
    <xf numFmtId="0" fontId="17" fillId="33" borderId="0" xfId="62" applyFont="1" applyFill="1" applyProtection="1">
      <alignment/>
      <protection/>
    </xf>
    <xf numFmtId="0" fontId="0" fillId="33" borderId="0" xfId="0" applyFill="1" applyAlignment="1">
      <alignment/>
    </xf>
    <xf numFmtId="0" fontId="14" fillId="34" borderId="0" xfId="64" applyFont="1" applyFill="1" applyAlignment="1">
      <alignment/>
      <protection/>
    </xf>
    <xf numFmtId="0" fontId="0" fillId="34" borderId="0" xfId="64" applyFont="1" applyFill="1" applyAlignment="1">
      <alignment horizontal="center"/>
      <protection/>
    </xf>
    <xf numFmtId="0" fontId="11" fillId="34" borderId="20" xfId="43" applyFont="1" applyFill="1" applyBorder="1" applyAlignment="1" applyProtection="1">
      <alignment vertical="top"/>
      <protection/>
    </xf>
    <xf numFmtId="0" fontId="11" fillId="34" borderId="17" xfId="43" applyFont="1" applyFill="1" applyBorder="1" applyAlignment="1" applyProtection="1">
      <alignment vertical="top"/>
      <protection/>
    </xf>
    <xf numFmtId="0" fontId="11" fillId="34" borderId="15" xfId="43" applyFont="1" applyFill="1" applyBorder="1" applyAlignment="1" applyProtection="1">
      <alignment vertical="top"/>
      <protection/>
    </xf>
    <xf numFmtId="0" fontId="11" fillId="34" borderId="0" xfId="43" applyFont="1" applyFill="1" applyBorder="1" applyAlignment="1" applyProtection="1">
      <alignment vertical="top"/>
      <protection/>
    </xf>
    <xf numFmtId="0" fontId="8" fillId="33" borderId="0" xfId="43" applyFont="1" applyFill="1" applyAlignment="1" applyProtection="1">
      <alignment/>
      <protection/>
    </xf>
    <xf numFmtId="0" fontId="9" fillId="33" borderId="0" xfId="62" applyFont="1" applyFill="1" applyBorder="1" applyAlignment="1" applyProtection="1">
      <alignment/>
      <protection/>
    </xf>
    <xf numFmtId="0" fontId="11" fillId="33" borderId="0" xfId="43" applyFont="1" applyFill="1" applyBorder="1" applyAlignment="1" applyProtection="1">
      <alignment vertical="top"/>
      <protection/>
    </xf>
    <xf numFmtId="0" fontId="6" fillId="33" borderId="0" xfId="61" applyFont="1" applyFill="1" applyAlignment="1" applyProtection="1">
      <alignment vertical="center" wrapText="1"/>
      <protection/>
    </xf>
    <xf numFmtId="183" fontId="2" fillId="33" borderId="0" xfId="63" applyNumberFormat="1" applyFont="1" applyFill="1" applyBorder="1" applyAlignment="1" applyProtection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20930営業譲渡 諸費用試算" xfId="61"/>
    <cellStyle name="標準_20020930底地・駐車場諸費用試算" xfId="62"/>
    <cellStyle name="標準_20021108千葉県教育会館維持財団 賃貸状況表（山口）" xfId="63"/>
    <cellStyle name="標準_割賦金表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657225</xdr:colOff>
      <xdr:row>58</xdr:row>
      <xdr:rowOff>76200</xdr:rowOff>
    </xdr:from>
    <xdr:to>
      <xdr:col>8</xdr:col>
      <xdr:colOff>57150</xdr:colOff>
      <xdr:row>62</xdr:row>
      <xdr:rowOff>0</xdr:rowOff>
    </xdr:to>
    <xdr:pic>
      <xdr:nvPicPr>
        <xdr:cNvPr id="1" name="Picture 6" descr="trademark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8410575"/>
          <a:ext cx="771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657225</xdr:colOff>
      <xdr:row>65</xdr:row>
      <xdr:rowOff>76200</xdr:rowOff>
    </xdr:from>
    <xdr:to>
      <xdr:col>8</xdr:col>
      <xdr:colOff>57150</xdr:colOff>
      <xdr:row>69</xdr:row>
      <xdr:rowOff>28575</xdr:rowOff>
    </xdr:to>
    <xdr:pic>
      <xdr:nvPicPr>
        <xdr:cNvPr id="1" name="Picture 5" descr="trademark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9105900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answer.nta.go.jp/index2.htm" TargetMode="External" /><Relationship Id="rId2" Type="http://schemas.openxmlformats.org/officeDocument/2006/relationships/hyperlink" Target="http://www.taxanswer.nta.go.jp/index2.htm" TargetMode="External" /><Relationship Id="rId3" Type="http://schemas.openxmlformats.org/officeDocument/2006/relationships/hyperlink" Target="http://www.value-workers.co.jp/" TargetMode="External" /><Relationship Id="rId4" Type="http://schemas.openxmlformats.org/officeDocument/2006/relationships/hyperlink" Target="mailto:info@value-workers.co.jp" TargetMode="External" /><Relationship Id="rId5" Type="http://schemas.openxmlformats.org/officeDocument/2006/relationships/oleObject" Target="../embeddings/oleObject_0_0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answer.nta.go.jp/index2.htm" TargetMode="External" /><Relationship Id="rId2" Type="http://schemas.openxmlformats.org/officeDocument/2006/relationships/hyperlink" Target="http://www.taxanswer.nta.go.jp/index2.htm" TargetMode="External" /><Relationship Id="rId3" Type="http://schemas.openxmlformats.org/officeDocument/2006/relationships/hyperlink" Target="http://www.value-workers.co.jp/" TargetMode="External" /><Relationship Id="rId4" Type="http://schemas.openxmlformats.org/officeDocument/2006/relationships/hyperlink" Target="mailto:info@value-workers.co.jp" TargetMode="External" /><Relationship Id="rId5" Type="http://schemas.openxmlformats.org/officeDocument/2006/relationships/oleObject" Target="../embeddings/oleObject_1_0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PageLayoutView="0" workbookViewId="0" topLeftCell="A1">
      <selection activeCell="A2" sqref="A2"/>
    </sheetView>
  </sheetViews>
  <sheetFormatPr defaultColWidth="7.00390625" defaultRowHeight="13.5"/>
  <cols>
    <col min="1" max="1" width="20.375" style="1" customWidth="1"/>
    <col min="2" max="2" width="13.625" style="1" customWidth="1"/>
    <col min="3" max="3" width="3.875" style="1" customWidth="1"/>
    <col min="4" max="4" width="16.375" style="1" customWidth="1"/>
    <col min="5" max="5" width="14.125" style="1" customWidth="1"/>
    <col min="6" max="6" width="12.125" style="1" customWidth="1"/>
    <col min="7" max="7" width="2.00390625" style="1" customWidth="1"/>
    <col min="8" max="8" width="3.875" style="1" customWidth="1"/>
    <col min="9" max="9" width="13.75390625" style="1" customWidth="1"/>
    <col min="10" max="16384" width="7.00390625" style="1" customWidth="1"/>
  </cols>
  <sheetData>
    <row r="1" spans="1:21" ht="15" customHeight="1">
      <c r="A1" s="100" t="s">
        <v>59</v>
      </c>
      <c r="B1" s="100"/>
      <c r="C1" s="100"/>
      <c r="D1" s="100"/>
      <c r="E1" s="100"/>
      <c r="F1" s="33"/>
      <c r="G1" s="27"/>
      <c r="H1" s="34"/>
      <c r="I1" s="27"/>
      <c r="J1" s="27"/>
      <c r="K1" s="27"/>
      <c r="L1" s="27"/>
      <c r="M1" s="27"/>
      <c r="N1" s="27"/>
      <c r="O1" s="12"/>
      <c r="P1" s="71"/>
      <c r="Q1" s="71"/>
      <c r="R1" s="71"/>
      <c r="S1" s="71"/>
      <c r="T1" s="71"/>
      <c r="U1" s="71"/>
    </row>
    <row r="2" spans="1:21" ht="14.25">
      <c r="A2" s="34"/>
      <c r="B2" s="32"/>
      <c r="C2" s="32"/>
      <c r="D2" s="27"/>
      <c r="E2" s="35"/>
      <c r="F2" s="36"/>
      <c r="G2" s="27"/>
      <c r="H2" s="27"/>
      <c r="I2" s="27"/>
      <c r="J2" s="27"/>
      <c r="K2" s="27"/>
      <c r="L2" s="27"/>
      <c r="M2" s="27"/>
      <c r="N2" s="27"/>
      <c r="O2" s="12"/>
      <c r="P2" s="71"/>
      <c r="Q2" s="71"/>
      <c r="R2" s="71"/>
      <c r="S2" s="71"/>
      <c r="T2" s="71"/>
      <c r="U2" s="71"/>
    </row>
    <row r="3" spans="1:21" ht="12.75">
      <c r="A3" s="32"/>
      <c r="B3" s="27"/>
      <c r="C3" s="27"/>
      <c r="D3" s="27"/>
      <c r="E3" s="27"/>
      <c r="F3" s="91" t="s">
        <v>11</v>
      </c>
      <c r="G3" s="27"/>
      <c r="H3" s="27"/>
      <c r="I3" s="27"/>
      <c r="J3" s="27"/>
      <c r="K3" s="27"/>
      <c r="L3" s="27"/>
      <c r="M3" s="27"/>
      <c r="N3" s="27"/>
      <c r="O3" s="12"/>
      <c r="P3" s="71"/>
      <c r="Q3" s="71"/>
      <c r="R3" s="71"/>
      <c r="S3" s="71"/>
      <c r="T3" s="71"/>
      <c r="U3" s="71"/>
    </row>
    <row r="4" spans="1:21" ht="10.5">
      <c r="A4" s="4" t="s">
        <v>0</v>
      </c>
      <c r="B4" s="37"/>
      <c r="C4" s="38"/>
      <c r="D4" s="82" t="s">
        <v>56</v>
      </c>
      <c r="E4" s="5"/>
      <c r="F4" s="6"/>
      <c r="G4" s="27"/>
      <c r="H4" s="27"/>
      <c r="I4" s="27"/>
      <c r="J4" s="86" t="s">
        <v>60</v>
      </c>
      <c r="K4" s="27"/>
      <c r="L4" s="27"/>
      <c r="M4" s="27"/>
      <c r="N4" s="27"/>
      <c r="O4" s="12"/>
      <c r="P4" s="71"/>
      <c r="Q4" s="71"/>
      <c r="R4" s="71"/>
      <c r="S4" s="71"/>
      <c r="T4" s="71"/>
      <c r="U4" s="71"/>
    </row>
    <row r="5" spans="1:21" ht="12.75">
      <c r="A5" s="39" t="s">
        <v>1</v>
      </c>
      <c r="B5" s="20">
        <f>E5*F5</f>
        <v>360000</v>
      </c>
      <c r="C5" s="40"/>
      <c r="D5" s="5" t="s">
        <v>24</v>
      </c>
      <c r="E5" s="22">
        <v>360000</v>
      </c>
      <c r="F5" s="8">
        <v>1</v>
      </c>
      <c r="G5" s="12"/>
      <c r="H5" s="2" t="s">
        <v>5</v>
      </c>
      <c r="I5" s="28" t="s">
        <v>51</v>
      </c>
      <c r="J5" s="99" t="s">
        <v>52</v>
      </c>
      <c r="K5" s="99"/>
      <c r="L5" s="99"/>
      <c r="M5" s="99"/>
      <c r="N5" s="27"/>
      <c r="O5" s="12"/>
      <c r="P5" s="71"/>
      <c r="Q5" s="71"/>
      <c r="R5" s="71"/>
      <c r="S5" s="71"/>
      <c r="T5" s="71"/>
      <c r="U5" s="71"/>
    </row>
    <row r="6" spans="1:21" ht="10.5">
      <c r="A6" s="39" t="s">
        <v>2</v>
      </c>
      <c r="B6" s="20">
        <f>ROUND(E6*F6+63000,0)</f>
        <v>170002350</v>
      </c>
      <c r="C6" s="40"/>
      <c r="D6" s="9" t="s">
        <v>25</v>
      </c>
      <c r="E6" s="23">
        <f>E20</f>
        <v>5394900000</v>
      </c>
      <c r="F6" s="103">
        <v>0.0315</v>
      </c>
      <c r="G6" s="27"/>
      <c r="H6" s="27"/>
      <c r="I6" s="27"/>
      <c r="J6" s="27"/>
      <c r="K6" s="27"/>
      <c r="L6" s="27"/>
      <c r="M6" s="27"/>
      <c r="N6" s="27"/>
      <c r="O6" s="12"/>
      <c r="P6" s="71"/>
      <c r="Q6" s="71"/>
      <c r="R6" s="71"/>
      <c r="S6" s="71"/>
      <c r="T6" s="71"/>
      <c r="U6" s="71"/>
    </row>
    <row r="7" spans="1:21" ht="10.5">
      <c r="A7" s="41"/>
      <c r="B7" s="42"/>
      <c r="C7" s="40"/>
      <c r="D7" s="9" t="s">
        <v>26</v>
      </c>
      <c r="E7" s="23">
        <f>E6-B15</f>
        <v>4671999030</v>
      </c>
      <c r="F7" s="19"/>
      <c r="G7" s="27"/>
      <c r="H7" s="27"/>
      <c r="I7" s="27"/>
      <c r="J7" s="27"/>
      <c r="K7" s="27"/>
      <c r="L7" s="27"/>
      <c r="M7" s="27"/>
      <c r="N7" s="27"/>
      <c r="O7" s="12"/>
      <c r="P7" s="71"/>
      <c r="Q7" s="71"/>
      <c r="R7" s="71"/>
      <c r="S7" s="71"/>
      <c r="T7" s="71"/>
      <c r="U7" s="71"/>
    </row>
    <row r="8" spans="1:21" ht="10.5">
      <c r="A8" s="39"/>
      <c r="B8" s="20"/>
      <c r="C8" s="40"/>
      <c r="D8" s="9"/>
      <c r="E8" s="23"/>
      <c r="F8" s="9"/>
      <c r="G8" s="27"/>
      <c r="H8" s="27"/>
      <c r="I8" s="27"/>
      <c r="J8" s="27"/>
      <c r="K8" s="27"/>
      <c r="L8" s="27"/>
      <c r="M8" s="27"/>
      <c r="N8" s="27"/>
      <c r="O8" s="12"/>
      <c r="P8" s="71"/>
      <c r="Q8" s="71"/>
      <c r="R8" s="71"/>
      <c r="S8" s="71"/>
      <c r="T8" s="71"/>
      <c r="U8" s="71"/>
    </row>
    <row r="9" spans="1:21" ht="10.5">
      <c r="A9" s="39" t="s">
        <v>3</v>
      </c>
      <c r="B9" s="20">
        <f>ROUND(E9*F9,0)</f>
        <v>91001340</v>
      </c>
      <c r="C9" s="40"/>
      <c r="D9" s="4" t="s">
        <v>4</v>
      </c>
      <c r="E9" s="24">
        <f>((1136700000*0.5)+(2465028000))</f>
        <v>3033378000</v>
      </c>
      <c r="F9" s="9">
        <v>0.03</v>
      </c>
      <c r="G9" s="12"/>
      <c r="H9" s="2" t="s">
        <v>5</v>
      </c>
      <c r="I9" s="28" t="s">
        <v>13</v>
      </c>
      <c r="J9" s="27"/>
      <c r="K9" s="27"/>
      <c r="L9" s="27"/>
      <c r="M9" s="27"/>
      <c r="N9" s="27"/>
      <c r="O9" s="12"/>
      <c r="P9" s="71"/>
      <c r="Q9" s="71"/>
      <c r="R9" s="71"/>
      <c r="S9" s="71"/>
      <c r="T9" s="71"/>
      <c r="U9" s="71"/>
    </row>
    <row r="10" spans="1:21" ht="10.5">
      <c r="A10" s="39" t="s">
        <v>6</v>
      </c>
      <c r="B10" s="20">
        <f>ROUND(E10*F10,0)</f>
        <v>36017280</v>
      </c>
      <c r="C10" s="40"/>
      <c r="D10" s="4" t="s">
        <v>4</v>
      </c>
      <c r="E10" s="24">
        <f>((1136700000/1)+(2465028000))</f>
        <v>3601728000</v>
      </c>
      <c r="F10" s="9">
        <v>0.01</v>
      </c>
      <c r="G10" s="12"/>
      <c r="H10" s="2" t="s">
        <v>5</v>
      </c>
      <c r="I10" s="28" t="s">
        <v>14</v>
      </c>
      <c r="J10" s="27"/>
      <c r="K10" s="27"/>
      <c r="L10" s="27"/>
      <c r="M10" s="27"/>
      <c r="N10" s="27"/>
      <c r="O10" s="12"/>
      <c r="P10" s="71"/>
      <c r="Q10" s="71"/>
      <c r="R10" s="71"/>
      <c r="S10" s="71"/>
      <c r="T10" s="71"/>
      <c r="U10" s="71"/>
    </row>
    <row r="11" spans="1:21" ht="10.5">
      <c r="A11" s="39" t="s">
        <v>7</v>
      </c>
      <c r="B11" s="20">
        <f>ROUND(E11*F11,0)</f>
        <v>0</v>
      </c>
      <c r="C11" s="40"/>
      <c r="D11" s="4" t="s">
        <v>8</v>
      </c>
      <c r="E11" s="24">
        <v>0</v>
      </c>
      <c r="F11" s="9">
        <v>0.004</v>
      </c>
      <c r="G11" s="12"/>
      <c r="H11" s="27"/>
      <c r="I11" s="27"/>
      <c r="J11" s="27"/>
      <c r="K11" s="27"/>
      <c r="L11" s="27"/>
      <c r="M11" s="27"/>
      <c r="N11" s="27"/>
      <c r="O11" s="12"/>
      <c r="P11" s="71"/>
      <c r="Q11" s="71"/>
      <c r="R11" s="71"/>
      <c r="S11" s="71"/>
      <c r="T11" s="71"/>
      <c r="U11" s="71"/>
    </row>
    <row r="12" spans="1:21" ht="10.5">
      <c r="A12" s="43" t="s">
        <v>15</v>
      </c>
      <c r="B12" s="20">
        <f>ROUND(E12*F12,0)</f>
        <v>0</v>
      </c>
      <c r="C12" s="44"/>
      <c r="D12" s="2" t="s">
        <v>16</v>
      </c>
      <c r="E12" s="24">
        <v>0</v>
      </c>
      <c r="F12" s="3">
        <v>0.1</v>
      </c>
      <c r="G12" s="12"/>
      <c r="H12" s="27"/>
      <c r="I12" s="27"/>
      <c r="J12" s="27"/>
      <c r="K12" s="27"/>
      <c r="L12" s="27"/>
      <c r="M12" s="27"/>
      <c r="N12" s="27"/>
      <c r="O12" s="12"/>
      <c r="P12" s="71"/>
      <c r="Q12" s="71"/>
      <c r="R12" s="71"/>
      <c r="S12" s="71"/>
      <c r="T12" s="71"/>
      <c r="U12" s="71"/>
    </row>
    <row r="13" spans="1:21" ht="10.5">
      <c r="A13" s="45" t="s">
        <v>17</v>
      </c>
      <c r="B13" s="46">
        <f>ROUND(E13*F13,0)</f>
        <v>175020000</v>
      </c>
      <c r="C13" s="38"/>
      <c r="D13" s="18" t="s">
        <v>18</v>
      </c>
      <c r="E13" s="61">
        <f>E19</f>
        <v>3500400000</v>
      </c>
      <c r="F13" s="3">
        <v>0.05</v>
      </c>
      <c r="G13" s="15"/>
      <c r="H13" s="13" t="s">
        <v>5</v>
      </c>
      <c r="I13" s="29" t="s">
        <v>19</v>
      </c>
      <c r="J13" s="27"/>
      <c r="K13" s="27"/>
      <c r="L13" s="27"/>
      <c r="M13" s="27"/>
      <c r="N13" s="27"/>
      <c r="O13" s="12"/>
      <c r="P13" s="71"/>
      <c r="Q13" s="71"/>
      <c r="R13" s="71"/>
      <c r="S13" s="71"/>
      <c r="T13" s="71"/>
      <c r="U13" s="71"/>
    </row>
    <row r="14" spans="1:21" ht="10.5">
      <c r="A14" s="10" t="s">
        <v>12</v>
      </c>
      <c r="B14" s="21">
        <v>250500000</v>
      </c>
      <c r="C14" s="50"/>
      <c r="D14" s="13"/>
      <c r="E14" s="25"/>
      <c r="F14" s="14"/>
      <c r="G14" s="15"/>
      <c r="H14" s="18"/>
      <c r="I14" s="30"/>
      <c r="J14" s="27"/>
      <c r="K14" s="27"/>
      <c r="L14" s="27"/>
      <c r="M14" s="27"/>
      <c r="N14" s="27"/>
      <c r="O14" s="12"/>
      <c r="P14" s="71"/>
      <c r="Q14" s="71"/>
      <c r="R14" s="71"/>
      <c r="S14" s="71"/>
      <c r="T14" s="71"/>
      <c r="U14" s="71"/>
    </row>
    <row r="15" spans="1:21" ht="12.75">
      <c r="A15" s="39" t="s">
        <v>57</v>
      </c>
      <c r="B15" s="46">
        <f>SUM(B5:B14)</f>
        <v>722900970</v>
      </c>
      <c r="C15" s="40"/>
      <c r="D15" s="53"/>
      <c r="E15" s="54"/>
      <c r="F15" s="53"/>
      <c r="G15" s="53"/>
      <c r="H15" s="27"/>
      <c r="I15" s="27"/>
      <c r="J15" s="27"/>
      <c r="K15" s="27"/>
      <c r="L15" s="27"/>
      <c r="M15" s="27"/>
      <c r="N15" s="27"/>
      <c r="O15" s="12"/>
      <c r="P15" s="71"/>
      <c r="Q15" s="71"/>
      <c r="R15" s="71"/>
      <c r="S15" s="71"/>
      <c r="T15" s="71"/>
      <c r="U15" s="71"/>
    </row>
    <row r="16" spans="1:21" ht="10.5">
      <c r="A16" s="27"/>
      <c r="B16" s="27"/>
      <c r="C16" s="27"/>
      <c r="D16" s="49"/>
      <c r="E16" s="51"/>
      <c r="F16" s="49"/>
      <c r="G16" s="49"/>
      <c r="H16" s="27"/>
      <c r="I16" s="27"/>
      <c r="J16" s="27"/>
      <c r="K16" s="27"/>
      <c r="L16" s="27"/>
      <c r="M16" s="27"/>
      <c r="N16" s="27"/>
      <c r="O16" s="12"/>
      <c r="P16" s="71"/>
      <c r="Q16" s="71"/>
      <c r="R16" s="71"/>
      <c r="S16" s="71"/>
      <c r="T16" s="71"/>
      <c r="U16" s="71"/>
    </row>
    <row r="17" spans="1:21" ht="10.5">
      <c r="A17" s="27"/>
      <c r="B17" s="27"/>
      <c r="C17" s="27"/>
      <c r="D17" s="47" t="s">
        <v>20</v>
      </c>
      <c r="E17" s="51"/>
      <c r="F17" s="52"/>
      <c r="G17" s="49"/>
      <c r="H17" s="27"/>
      <c r="I17" s="85"/>
      <c r="J17" s="32"/>
      <c r="K17" s="32"/>
      <c r="L17" s="32"/>
      <c r="M17" s="32"/>
      <c r="N17" s="27"/>
      <c r="O17" s="12"/>
      <c r="P17" s="71"/>
      <c r="Q17" s="71"/>
      <c r="R17" s="71"/>
      <c r="S17" s="71"/>
      <c r="T17" s="71"/>
      <c r="U17" s="71"/>
    </row>
    <row r="18" spans="1:21" ht="10.5">
      <c r="A18" s="27"/>
      <c r="B18" s="27"/>
      <c r="C18" s="27"/>
      <c r="D18" s="48" t="s">
        <v>21</v>
      </c>
      <c r="E18" s="62">
        <v>1894500000</v>
      </c>
      <c r="F18" s="7"/>
      <c r="G18" s="16"/>
      <c r="H18" s="27"/>
      <c r="I18" s="85"/>
      <c r="J18" s="32"/>
      <c r="K18" s="32"/>
      <c r="L18" s="32"/>
      <c r="M18" s="32"/>
      <c r="N18" s="27"/>
      <c r="O18" s="12"/>
      <c r="P18" s="71"/>
      <c r="Q18" s="71"/>
      <c r="R18" s="71"/>
      <c r="S18" s="71"/>
      <c r="T18" s="71"/>
      <c r="U18" s="71"/>
    </row>
    <row r="19" spans="1:21" ht="10.5">
      <c r="A19" s="27"/>
      <c r="B19" s="27"/>
      <c r="C19" s="27"/>
      <c r="D19" s="48" t="s">
        <v>22</v>
      </c>
      <c r="E19" s="62">
        <v>3500400000</v>
      </c>
      <c r="F19" s="7"/>
      <c r="G19" s="16"/>
      <c r="H19" s="27"/>
      <c r="I19" s="84"/>
      <c r="J19" s="84"/>
      <c r="K19" s="84"/>
      <c r="L19" s="32"/>
      <c r="M19" s="32"/>
      <c r="N19" s="27"/>
      <c r="O19" s="12"/>
      <c r="P19" s="71"/>
      <c r="Q19" s="71"/>
      <c r="R19" s="71"/>
      <c r="S19" s="71"/>
      <c r="T19" s="71"/>
      <c r="U19" s="71"/>
    </row>
    <row r="20" spans="1:21" ht="10.5">
      <c r="A20" s="27"/>
      <c r="B20" s="27"/>
      <c r="C20" s="27"/>
      <c r="D20" s="48" t="s">
        <v>23</v>
      </c>
      <c r="E20" s="56">
        <f>SUM(E18:E19)</f>
        <v>5394900000</v>
      </c>
      <c r="F20" s="40"/>
      <c r="G20" s="49"/>
      <c r="H20" s="27"/>
      <c r="I20" s="84"/>
      <c r="J20" s="84"/>
      <c r="K20" s="32"/>
      <c r="L20" s="32"/>
      <c r="M20" s="32"/>
      <c r="N20" s="27"/>
      <c r="O20" s="12"/>
      <c r="P20" s="71"/>
      <c r="Q20" s="71"/>
      <c r="R20" s="71"/>
      <c r="S20" s="71"/>
      <c r="T20" s="71"/>
      <c r="U20" s="71"/>
    </row>
    <row r="21" spans="1:21" ht="10.5">
      <c r="A21" s="27"/>
      <c r="B21" s="27"/>
      <c r="C21" s="27"/>
      <c r="D21" s="49"/>
      <c r="E21" s="57"/>
      <c r="F21" s="49"/>
      <c r="G21" s="49"/>
      <c r="H21" s="27"/>
      <c r="I21" s="27"/>
      <c r="J21" s="27"/>
      <c r="K21" s="27"/>
      <c r="L21" s="27"/>
      <c r="M21" s="27"/>
      <c r="N21" s="27"/>
      <c r="O21" s="12"/>
      <c r="P21" s="71"/>
      <c r="Q21" s="71"/>
      <c r="R21" s="71"/>
      <c r="S21" s="71"/>
      <c r="T21" s="71"/>
      <c r="U21" s="71"/>
    </row>
    <row r="22" spans="1:21" ht="11.25" thickBo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87"/>
      <c r="M22" s="87"/>
      <c r="N22" s="87"/>
      <c r="O22" s="88"/>
      <c r="P22" s="71"/>
      <c r="Q22" s="71"/>
      <c r="R22" s="71"/>
      <c r="S22" s="71"/>
      <c r="T22" s="71"/>
      <c r="U22" s="71"/>
    </row>
    <row r="23" spans="1:21" ht="10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27"/>
      <c r="M23" s="27"/>
      <c r="N23" s="27"/>
      <c r="O23" s="12"/>
      <c r="P23" s="71"/>
      <c r="Q23" s="71"/>
      <c r="R23" s="71"/>
      <c r="S23" s="71"/>
      <c r="T23" s="71"/>
      <c r="U23" s="71"/>
    </row>
    <row r="24" spans="1:21" ht="12.75">
      <c r="A24" s="32"/>
      <c r="B24" s="27"/>
      <c r="C24" s="27"/>
      <c r="D24" s="27"/>
      <c r="E24" s="27"/>
      <c r="F24" s="91" t="s">
        <v>27</v>
      </c>
      <c r="G24" s="27"/>
      <c r="H24" s="27"/>
      <c r="I24" s="27"/>
      <c r="J24" s="27"/>
      <c r="K24" s="27"/>
      <c r="L24" s="27"/>
      <c r="M24" s="27"/>
      <c r="N24" s="27"/>
      <c r="O24" s="12"/>
      <c r="P24" s="71"/>
      <c r="Q24" s="71"/>
      <c r="R24" s="71"/>
      <c r="S24" s="71"/>
      <c r="T24" s="71"/>
      <c r="U24" s="71"/>
    </row>
    <row r="25" spans="1:21" ht="10.5">
      <c r="A25" s="4" t="s">
        <v>0</v>
      </c>
      <c r="B25" s="37"/>
      <c r="C25" s="38"/>
      <c r="D25" s="82" t="s">
        <v>56</v>
      </c>
      <c r="E25" s="5"/>
      <c r="F25" s="6"/>
      <c r="G25" s="27"/>
      <c r="H25" s="27"/>
      <c r="I25" s="27"/>
      <c r="J25" s="86" t="s">
        <v>60</v>
      </c>
      <c r="K25" s="27"/>
      <c r="L25" s="27"/>
      <c r="M25" s="27"/>
      <c r="N25" s="27"/>
      <c r="O25" s="12"/>
      <c r="P25" s="71"/>
      <c r="Q25" s="71"/>
      <c r="R25" s="71"/>
      <c r="S25" s="71"/>
      <c r="T25" s="71"/>
      <c r="U25" s="71"/>
    </row>
    <row r="26" spans="1:21" ht="12.75">
      <c r="A26" s="39" t="s">
        <v>1</v>
      </c>
      <c r="B26" s="20">
        <f>E26*F26</f>
        <v>360000</v>
      </c>
      <c r="C26" s="40"/>
      <c r="D26" s="5" t="s">
        <v>24</v>
      </c>
      <c r="E26" s="22">
        <v>360000</v>
      </c>
      <c r="F26" s="8">
        <v>1</v>
      </c>
      <c r="G26" s="27"/>
      <c r="H26" s="2" t="s">
        <v>5</v>
      </c>
      <c r="I26" s="28" t="s">
        <v>51</v>
      </c>
      <c r="J26" s="99" t="s">
        <v>52</v>
      </c>
      <c r="K26" s="99"/>
      <c r="L26" s="99"/>
      <c r="M26" s="99"/>
      <c r="N26" s="27"/>
      <c r="O26" s="12"/>
      <c r="P26" s="71"/>
      <c r="Q26" s="71"/>
      <c r="R26" s="71"/>
      <c r="S26" s="71"/>
      <c r="T26" s="71"/>
      <c r="U26" s="71"/>
    </row>
    <row r="27" spans="1:21" ht="10.5">
      <c r="A27" s="39" t="s">
        <v>2</v>
      </c>
      <c r="B27" s="20">
        <f>ROUND(E27*F27+63000,0)</f>
        <v>170002350</v>
      </c>
      <c r="C27" s="40"/>
      <c r="D27" s="9" t="s">
        <v>25</v>
      </c>
      <c r="E27" s="23">
        <f>E41</f>
        <v>5394900000</v>
      </c>
      <c r="F27" s="103">
        <v>0.0315</v>
      </c>
      <c r="G27" s="27"/>
      <c r="H27" s="27"/>
      <c r="I27" s="27"/>
      <c r="J27" s="27"/>
      <c r="K27" s="27"/>
      <c r="L27" s="27"/>
      <c r="M27" s="27"/>
      <c r="N27" s="27"/>
      <c r="O27" s="12"/>
      <c r="P27" s="71"/>
      <c r="Q27" s="71"/>
      <c r="R27" s="71"/>
      <c r="S27" s="71"/>
      <c r="T27" s="71"/>
      <c r="U27" s="71"/>
    </row>
    <row r="28" spans="1:21" ht="10.5">
      <c r="A28" s="41"/>
      <c r="B28" s="42"/>
      <c r="C28" s="55"/>
      <c r="D28" s="9" t="s">
        <v>26</v>
      </c>
      <c r="E28" s="23">
        <f>E27-B36</f>
        <v>4535486130</v>
      </c>
      <c r="F28" s="19"/>
      <c r="G28" s="27"/>
      <c r="H28" s="27"/>
      <c r="I28" s="27"/>
      <c r="J28" s="27"/>
      <c r="K28" s="27"/>
      <c r="L28" s="27"/>
      <c r="M28" s="27"/>
      <c r="N28" s="27"/>
      <c r="O28" s="12"/>
      <c r="P28" s="71"/>
      <c r="Q28" s="71"/>
      <c r="R28" s="71"/>
      <c r="S28" s="71"/>
      <c r="T28" s="71"/>
      <c r="U28" s="71"/>
    </row>
    <row r="29" spans="1:21" ht="10.5">
      <c r="A29" s="39"/>
      <c r="B29" s="20"/>
      <c r="C29" s="40"/>
      <c r="D29" s="9"/>
      <c r="E29" s="23"/>
      <c r="F29" s="9"/>
      <c r="G29" s="27"/>
      <c r="H29" s="27"/>
      <c r="I29" s="27"/>
      <c r="J29" s="27"/>
      <c r="K29" s="27"/>
      <c r="L29" s="27"/>
      <c r="M29" s="27"/>
      <c r="N29" s="27"/>
      <c r="O29" s="12"/>
      <c r="P29" s="71"/>
      <c r="Q29" s="71"/>
      <c r="R29" s="71"/>
      <c r="S29" s="71"/>
      <c r="T29" s="71"/>
      <c r="U29" s="71"/>
    </row>
    <row r="30" spans="1:21" ht="10.5">
      <c r="A30" s="39" t="s">
        <v>3</v>
      </c>
      <c r="B30" s="20">
        <f>ROUND(E30*F30,0)</f>
        <v>121335120</v>
      </c>
      <c r="C30" s="40"/>
      <c r="D30" s="4" t="s">
        <v>4</v>
      </c>
      <c r="E30" s="24">
        <f>((1136700000*0.5)+(2465028000))</f>
        <v>3033378000</v>
      </c>
      <c r="F30" s="3">
        <v>0.04</v>
      </c>
      <c r="G30" s="27"/>
      <c r="H30" s="2" t="s">
        <v>5</v>
      </c>
      <c r="I30" s="28" t="s">
        <v>28</v>
      </c>
      <c r="J30" s="27"/>
      <c r="K30" s="27"/>
      <c r="L30" s="27"/>
      <c r="M30" s="27"/>
      <c r="N30" s="27"/>
      <c r="O30" s="12"/>
      <c r="P30" s="71"/>
      <c r="Q30" s="71"/>
      <c r="R30" s="71"/>
      <c r="S30" s="71"/>
      <c r="T30" s="71"/>
      <c r="U30" s="71"/>
    </row>
    <row r="31" spans="1:21" ht="10.5">
      <c r="A31" s="39" t="s">
        <v>6</v>
      </c>
      <c r="B31" s="20">
        <f>ROUND(E31*F31,0)</f>
        <v>142196400</v>
      </c>
      <c r="C31" s="40"/>
      <c r="D31" s="4" t="s">
        <v>4</v>
      </c>
      <c r="E31" s="24">
        <f>((1136700000/3)+(2465028000))</f>
        <v>2843928000</v>
      </c>
      <c r="F31" s="3">
        <v>0.05</v>
      </c>
      <c r="G31" s="27"/>
      <c r="H31" s="2" t="s">
        <v>5</v>
      </c>
      <c r="I31" s="28" t="s">
        <v>29</v>
      </c>
      <c r="J31" s="27"/>
      <c r="K31" s="27"/>
      <c r="L31" s="27"/>
      <c r="M31" s="27"/>
      <c r="N31" s="27"/>
      <c r="O31" s="12"/>
      <c r="P31" s="71"/>
      <c r="Q31" s="71"/>
      <c r="R31" s="71"/>
      <c r="S31" s="71"/>
      <c r="T31" s="71"/>
      <c r="U31" s="71"/>
    </row>
    <row r="32" spans="1:21" ht="10.5">
      <c r="A32" s="39" t="s">
        <v>7</v>
      </c>
      <c r="B32" s="20">
        <f>ROUND(E32*F32,0)</f>
        <v>0</v>
      </c>
      <c r="C32" s="40"/>
      <c r="D32" s="4" t="s">
        <v>8</v>
      </c>
      <c r="E32" s="24">
        <v>0</v>
      </c>
      <c r="F32" s="9">
        <v>0.004</v>
      </c>
      <c r="G32" s="27"/>
      <c r="H32" s="27"/>
      <c r="I32" s="27"/>
      <c r="J32" s="27"/>
      <c r="K32" s="27"/>
      <c r="L32" s="27"/>
      <c r="M32" s="27"/>
      <c r="N32" s="27"/>
      <c r="O32" s="12"/>
      <c r="P32" s="71"/>
      <c r="Q32" s="71"/>
      <c r="R32" s="71"/>
      <c r="S32" s="71"/>
      <c r="T32" s="71"/>
      <c r="U32" s="71"/>
    </row>
    <row r="33" spans="1:21" ht="10.5">
      <c r="A33" s="43" t="s">
        <v>15</v>
      </c>
      <c r="B33" s="20">
        <f>ROUND(E33*F33,0)</f>
        <v>0</v>
      </c>
      <c r="C33" s="44"/>
      <c r="D33" s="2" t="s">
        <v>16</v>
      </c>
      <c r="E33" s="24">
        <v>0</v>
      </c>
      <c r="F33" s="3">
        <v>0.1</v>
      </c>
      <c r="G33" s="27"/>
      <c r="H33" s="27"/>
      <c r="I33" s="27"/>
      <c r="J33" s="27"/>
      <c r="K33" s="27"/>
      <c r="L33" s="27"/>
      <c r="M33" s="27"/>
      <c r="N33" s="27"/>
      <c r="O33" s="12"/>
      <c r="P33" s="71"/>
      <c r="Q33" s="71"/>
      <c r="R33" s="71"/>
      <c r="S33" s="71"/>
      <c r="T33" s="71"/>
      <c r="U33" s="71"/>
    </row>
    <row r="34" spans="1:21" ht="10.5">
      <c r="A34" s="45" t="s">
        <v>17</v>
      </c>
      <c r="B34" s="46">
        <f>ROUND(E34*F34,0)</f>
        <v>175020000</v>
      </c>
      <c r="C34" s="38"/>
      <c r="D34" s="18" t="s">
        <v>18</v>
      </c>
      <c r="E34" s="61">
        <f>E40</f>
        <v>3500400000</v>
      </c>
      <c r="F34" s="3">
        <v>0.05</v>
      </c>
      <c r="G34" s="59"/>
      <c r="H34" s="13" t="s">
        <v>5</v>
      </c>
      <c r="I34" s="29" t="s">
        <v>19</v>
      </c>
      <c r="J34" s="27"/>
      <c r="K34" s="27"/>
      <c r="L34" s="27"/>
      <c r="M34" s="27"/>
      <c r="N34" s="27"/>
      <c r="O34" s="12"/>
      <c r="P34" s="71"/>
      <c r="Q34" s="71"/>
      <c r="R34" s="71"/>
      <c r="S34" s="71"/>
      <c r="T34" s="71"/>
      <c r="U34" s="71"/>
    </row>
    <row r="35" spans="1:21" ht="10.5">
      <c r="A35" s="10" t="s">
        <v>12</v>
      </c>
      <c r="B35" s="21">
        <v>250500000</v>
      </c>
      <c r="C35" s="11"/>
      <c r="D35" s="13"/>
      <c r="E35" s="25"/>
      <c r="F35" s="14"/>
      <c r="G35" s="59"/>
      <c r="H35" s="18"/>
      <c r="I35" s="30"/>
      <c r="J35" s="27"/>
      <c r="K35" s="27"/>
      <c r="L35" s="27"/>
      <c r="M35" s="27"/>
      <c r="N35" s="27"/>
      <c r="O35" s="12"/>
      <c r="P35" s="71"/>
      <c r="Q35" s="71"/>
      <c r="R35" s="71"/>
      <c r="S35" s="71"/>
      <c r="T35" s="71"/>
      <c r="U35" s="71"/>
    </row>
    <row r="36" spans="1:21" ht="12.75">
      <c r="A36" s="39" t="s">
        <v>57</v>
      </c>
      <c r="B36" s="46">
        <f>SUM(B26:B35)</f>
        <v>859413870</v>
      </c>
      <c r="C36" s="40"/>
      <c r="D36" s="53"/>
      <c r="E36" s="54"/>
      <c r="F36" s="53"/>
      <c r="G36" s="53"/>
      <c r="H36" s="27"/>
      <c r="I36" s="27"/>
      <c r="J36" s="27"/>
      <c r="K36" s="27"/>
      <c r="L36" s="27"/>
      <c r="M36" s="27"/>
      <c r="N36" s="27"/>
      <c r="O36" s="12"/>
      <c r="P36" s="71"/>
      <c r="Q36" s="71"/>
      <c r="R36" s="71"/>
      <c r="S36" s="71"/>
      <c r="T36" s="71"/>
      <c r="U36" s="71"/>
    </row>
    <row r="37" spans="1:21" ht="10.5">
      <c r="A37" s="27"/>
      <c r="B37" s="27"/>
      <c r="C37" s="27"/>
      <c r="D37" s="49"/>
      <c r="E37" s="51"/>
      <c r="F37" s="49"/>
      <c r="G37" s="49"/>
      <c r="H37" s="27"/>
      <c r="I37" s="27"/>
      <c r="J37" s="27"/>
      <c r="K37" s="27"/>
      <c r="L37" s="27"/>
      <c r="M37" s="27"/>
      <c r="N37" s="27"/>
      <c r="O37" s="12"/>
      <c r="P37" s="71"/>
      <c r="Q37" s="71"/>
      <c r="R37" s="71"/>
      <c r="S37" s="71"/>
      <c r="T37" s="71"/>
      <c r="U37" s="71"/>
    </row>
    <row r="38" spans="1:21" ht="10.5">
      <c r="A38" s="27"/>
      <c r="B38" s="27"/>
      <c r="C38" s="27"/>
      <c r="D38" s="47" t="s">
        <v>20</v>
      </c>
      <c r="E38" s="26"/>
      <c r="F38" s="52"/>
      <c r="G38" s="83"/>
      <c r="H38" s="27"/>
      <c r="I38" s="85"/>
      <c r="J38" s="32"/>
      <c r="K38" s="32"/>
      <c r="L38" s="32"/>
      <c r="M38" s="32"/>
      <c r="N38" s="27"/>
      <c r="O38" s="12"/>
      <c r="P38" s="71"/>
      <c r="Q38" s="71"/>
      <c r="R38" s="71"/>
      <c r="S38" s="71"/>
      <c r="T38" s="71"/>
      <c r="U38" s="71"/>
    </row>
    <row r="39" spans="1:21" ht="10.5">
      <c r="A39" s="27"/>
      <c r="B39" s="27"/>
      <c r="C39" s="27"/>
      <c r="D39" s="48" t="s">
        <v>21</v>
      </c>
      <c r="E39" s="62">
        <v>1894500000</v>
      </c>
      <c r="F39" s="60"/>
      <c r="G39" s="47"/>
      <c r="H39" s="27"/>
      <c r="I39" s="85"/>
      <c r="J39" s="32"/>
      <c r="K39" s="32"/>
      <c r="L39" s="32"/>
      <c r="M39" s="32"/>
      <c r="N39" s="27"/>
      <c r="O39" s="12"/>
      <c r="P39" s="71"/>
      <c r="Q39" s="71"/>
      <c r="R39" s="71"/>
      <c r="S39" s="71"/>
      <c r="T39" s="71"/>
      <c r="U39" s="71"/>
    </row>
    <row r="40" spans="1:21" ht="10.5">
      <c r="A40" s="27"/>
      <c r="B40" s="27"/>
      <c r="C40" s="27"/>
      <c r="D40" s="48" t="s">
        <v>22</v>
      </c>
      <c r="E40" s="62">
        <v>3500400000</v>
      </c>
      <c r="F40" s="60"/>
      <c r="G40" s="47"/>
      <c r="H40" s="27"/>
      <c r="I40" s="101"/>
      <c r="J40" s="101"/>
      <c r="K40" s="101"/>
      <c r="L40" s="32"/>
      <c r="M40" s="32"/>
      <c r="N40" s="27"/>
      <c r="O40" s="12"/>
      <c r="P40" s="71"/>
      <c r="Q40" s="71"/>
      <c r="R40" s="71"/>
      <c r="S40" s="71"/>
      <c r="T40" s="71"/>
      <c r="U40" s="71"/>
    </row>
    <row r="41" spans="1:21" ht="12.75" customHeight="1">
      <c r="A41" s="27"/>
      <c r="B41" s="27"/>
      <c r="C41" s="27"/>
      <c r="D41" s="48" t="s">
        <v>23</v>
      </c>
      <c r="E41" s="56">
        <f>SUM(E39:E40)</f>
        <v>5394900000</v>
      </c>
      <c r="F41" s="49"/>
      <c r="G41" s="49"/>
      <c r="H41" s="27"/>
      <c r="I41" s="101"/>
      <c r="J41" s="101"/>
      <c r="K41" s="101"/>
      <c r="L41" s="32"/>
      <c r="M41" s="32"/>
      <c r="N41" s="27"/>
      <c r="O41" s="12"/>
      <c r="P41" s="71"/>
      <c r="Q41" s="71"/>
      <c r="R41" s="71"/>
      <c r="S41" s="71"/>
      <c r="T41" s="71"/>
      <c r="U41" s="71"/>
    </row>
    <row r="42" spans="1:21" ht="10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71"/>
      <c r="Q42" s="71"/>
      <c r="R42" s="71"/>
      <c r="S42" s="71"/>
      <c r="T42" s="71"/>
      <c r="U42" s="71"/>
    </row>
    <row r="43" spans="1:21" ht="10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71"/>
      <c r="Q43" s="71"/>
      <c r="R43" s="71"/>
      <c r="S43" s="71"/>
      <c r="T43" s="71"/>
      <c r="U43" s="71"/>
    </row>
    <row r="44" spans="1:21" ht="10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71"/>
      <c r="Q44" s="71"/>
      <c r="R44" s="71"/>
      <c r="S44" s="71"/>
      <c r="T44" s="71"/>
      <c r="U44" s="71"/>
    </row>
    <row r="45" spans="1:21" ht="10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71"/>
      <c r="Q45" s="71"/>
      <c r="R45" s="71"/>
      <c r="S45" s="71"/>
      <c r="T45" s="71"/>
      <c r="U45" s="71"/>
    </row>
    <row r="46" spans="1:21" ht="10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1"/>
      <c r="P46" s="71"/>
      <c r="Q46" s="71"/>
      <c r="R46" s="71"/>
      <c r="S46" s="71"/>
      <c r="T46" s="71"/>
      <c r="U46" s="71"/>
    </row>
    <row r="47" spans="1:21" ht="10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71"/>
      <c r="P47" s="71"/>
      <c r="Q47" s="71"/>
      <c r="R47" s="71"/>
      <c r="S47" s="71"/>
      <c r="T47" s="71"/>
      <c r="U47" s="71"/>
    </row>
    <row r="48" spans="1:21" ht="10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71"/>
      <c r="P48" s="71"/>
      <c r="Q48" s="71"/>
      <c r="R48" s="71"/>
      <c r="S48" s="71"/>
      <c r="T48" s="71"/>
      <c r="U48" s="71"/>
    </row>
    <row r="49" spans="1:21" ht="12.75">
      <c r="A49" s="12"/>
      <c r="B49" s="12"/>
      <c r="C49" s="12"/>
      <c r="D49" s="12"/>
      <c r="E49" s="12"/>
      <c r="F49" s="12"/>
      <c r="G49" s="12"/>
      <c r="H49" s="12"/>
      <c r="I49" s="92"/>
      <c r="J49" s="92"/>
      <c r="K49" s="92"/>
      <c r="L49" s="12"/>
      <c r="M49" s="12"/>
      <c r="N49" s="12"/>
      <c r="O49" s="71"/>
      <c r="P49" s="71"/>
      <c r="Q49" s="71"/>
      <c r="R49" s="71"/>
      <c r="S49" s="71"/>
      <c r="T49" s="71"/>
      <c r="U49" s="71"/>
    </row>
    <row r="50" spans="1:21" ht="12.75">
      <c r="A50" s="12"/>
      <c r="B50" s="12"/>
      <c r="C50" s="12"/>
      <c r="D50" s="12"/>
      <c r="E50" s="12"/>
      <c r="F50" s="12"/>
      <c r="G50" s="12"/>
      <c r="H50" s="12"/>
      <c r="I50" s="92"/>
      <c r="J50" s="92"/>
      <c r="K50" s="92"/>
      <c r="L50" s="12"/>
      <c r="M50" s="12"/>
      <c r="N50" s="12"/>
      <c r="O50" s="71"/>
      <c r="P50" s="71"/>
      <c r="Q50" s="71"/>
      <c r="R50" s="71"/>
      <c r="S50" s="71"/>
      <c r="T50" s="71"/>
      <c r="U50" s="71"/>
    </row>
    <row r="51" spans="1:21" ht="12.75">
      <c r="A51" s="71"/>
      <c r="B51" s="71"/>
      <c r="C51" s="71"/>
      <c r="D51" s="71"/>
      <c r="E51" s="71"/>
      <c r="F51" s="71"/>
      <c r="G51" s="71"/>
      <c r="H51" s="71"/>
      <c r="I51" s="72"/>
      <c r="J51" s="72"/>
      <c r="K51" s="72"/>
      <c r="L51" s="71"/>
      <c r="M51" s="71"/>
      <c r="N51" s="71"/>
      <c r="O51" s="71"/>
      <c r="P51" s="71"/>
      <c r="Q51" s="71"/>
      <c r="R51" s="71"/>
      <c r="S51" s="71"/>
      <c r="T51" s="71"/>
      <c r="U51" s="71"/>
    </row>
    <row r="52" spans="1:21" ht="12.75">
      <c r="A52" s="71"/>
      <c r="B52" s="89" t="s">
        <v>68</v>
      </c>
      <c r="C52" s="71"/>
      <c r="D52" s="71"/>
      <c r="E52" s="71"/>
      <c r="F52" s="71"/>
      <c r="G52" s="71"/>
      <c r="H52" s="71"/>
      <c r="I52" s="72"/>
      <c r="J52" s="72"/>
      <c r="K52" s="72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1:21" ht="12.75">
      <c r="A53" s="71"/>
      <c r="B53" s="89" t="s">
        <v>70</v>
      </c>
      <c r="C53" s="71"/>
      <c r="D53" s="71"/>
      <c r="E53" s="71"/>
      <c r="F53" s="71"/>
      <c r="G53" s="71"/>
      <c r="H53" s="71"/>
      <c r="I53" s="72"/>
      <c r="J53" s="72"/>
      <c r="K53" s="72"/>
      <c r="L53" s="71"/>
      <c r="M53" s="71"/>
      <c r="N53" s="71"/>
      <c r="O53" s="71"/>
      <c r="P53" s="71"/>
      <c r="Q53" s="71"/>
      <c r="R53" s="71"/>
      <c r="S53" s="71"/>
      <c r="T53" s="71"/>
      <c r="U53" s="71"/>
    </row>
    <row r="54" spans="1:21" ht="12.75">
      <c r="A54" s="71"/>
      <c r="B54" s="89" t="s">
        <v>67</v>
      </c>
      <c r="C54" s="71"/>
      <c r="D54" s="71"/>
      <c r="E54" s="71"/>
      <c r="F54" s="71"/>
      <c r="G54" s="71"/>
      <c r="H54" s="71"/>
      <c r="I54" s="72"/>
      <c r="J54" s="72"/>
      <c r="K54" s="72"/>
      <c r="L54" s="71"/>
      <c r="M54" s="71"/>
      <c r="N54" s="71"/>
      <c r="O54" s="71"/>
      <c r="P54" s="71"/>
      <c r="Q54" s="71"/>
      <c r="R54" s="71"/>
      <c r="S54" s="71"/>
      <c r="T54" s="71"/>
      <c r="U54" s="71"/>
    </row>
    <row r="55" spans="1:21" ht="12.75">
      <c r="A55" s="71"/>
      <c r="B55" s="89" t="s">
        <v>69</v>
      </c>
      <c r="C55" s="71"/>
      <c r="D55" s="71"/>
      <c r="E55" s="71"/>
      <c r="F55" s="71"/>
      <c r="G55" s="71"/>
      <c r="H55" s="71"/>
      <c r="I55" s="94"/>
      <c r="J55" s="94"/>
      <c r="K55" s="72"/>
      <c r="L55" s="71"/>
      <c r="M55" s="71"/>
      <c r="N55" s="71"/>
      <c r="O55" s="71"/>
      <c r="P55" s="71"/>
      <c r="Q55" s="71"/>
      <c r="R55" s="71"/>
      <c r="S55" s="71"/>
      <c r="T55" s="71"/>
      <c r="U55" s="71"/>
    </row>
    <row r="56" spans="1:21" ht="12.75">
      <c r="A56" s="71"/>
      <c r="B56" s="90"/>
      <c r="C56" s="71"/>
      <c r="D56" s="71"/>
      <c r="E56" s="71"/>
      <c r="F56" s="71"/>
      <c r="G56" s="71"/>
      <c r="H56" s="71"/>
      <c r="I56" s="93"/>
      <c r="J56" s="93"/>
      <c r="K56" s="93"/>
      <c r="L56" s="71"/>
      <c r="M56" s="71"/>
      <c r="N56" s="71"/>
      <c r="O56" s="71"/>
      <c r="P56" s="71"/>
      <c r="Q56" s="71"/>
      <c r="R56" s="71"/>
      <c r="S56" s="71"/>
      <c r="T56" s="71"/>
      <c r="U56" s="71"/>
    </row>
    <row r="57" spans="1:21" ht="12.75">
      <c r="A57" s="71"/>
      <c r="B57" s="90"/>
      <c r="C57" s="71"/>
      <c r="D57" s="71"/>
      <c r="E57" s="71"/>
      <c r="F57" s="71"/>
      <c r="G57" s="71"/>
      <c r="H57" s="71"/>
      <c r="I57" s="94"/>
      <c r="J57" s="94"/>
      <c r="K57" s="72"/>
      <c r="L57" s="71"/>
      <c r="M57" s="71"/>
      <c r="N57" s="71"/>
      <c r="O57" s="71"/>
      <c r="P57" s="71"/>
      <c r="Q57" s="71"/>
      <c r="R57" s="71"/>
      <c r="S57" s="71"/>
      <c r="T57" s="71"/>
      <c r="U57" s="71"/>
    </row>
    <row r="58" spans="1:21" ht="12.75">
      <c r="A58" s="71"/>
      <c r="B58" s="90"/>
      <c r="C58" s="71"/>
      <c r="D58" s="71"/>
      <c r="E58" s="71"/>
      <c r="F58" s="71"/>
      <c r="G58" s="71"/>
      <c r="H58" s="71"/>
      <c r="I58" s="73"/>
      <c r="J58" s="73"/>
      <c r="K58" s="72"/>
      <c r="L58" s="71"/>
      <c r="M58" s="71"/>
      <c r="N58" s="71"/>
      <c r="O58" s="71"/>
      <c r="P58" s="71"/>
      <c r="Q58" s="71"/>
      <c r="R58" s="71"/>
      <c r="S58" s="71"/>
      <c r="T58" s="71"/>
      <c r="U58" s="71"/>
    </row>
    <row r="59" spans="1:21" ht="12">
      <c r="A59" s="71"/>
      <c r="B59" s="90" t="s">
        <v>64</v>
      </c>
      <c r="C59" s="71"/>
      <c r="D59" s="71"/>
      <c r="E59" s="71"/>
      <c r="F59" s="71"/>
      <c r="G59" s="71"/>
      <c r="H59" s="71"/>
      <c r="I59" s="74" t="s">
        <v>54</v>
      </c>
      <c r="J59" s="75"/>
      <c r="K59" s="75"/>
      <c r="L59" s="75"/>
      <c r="M59" s="76"/>
      <c r="N59" s="71"/>
      <c r="O59" s="71"/>
      <c r="P59" s="71"/>
      <c r="Q59" s="71"/>
      <c r="R59" s="71"/>
      <c r="S59" s="71"/>
      <c r="T59" s="71"/>
      <c r="U59" s="71"/>
    </row>
    <row r="60" spans="1:21" ht="12">
      <c r="A60" s="71"/>
      <c r="B60" s="90" t="s">
        <v>65</v>
      </c>
      <c r="C60" s="71"/>
      <c r="D60" s="71"/>
      <c r="E60" s="71"/>
      <c r="F60" s="71"/>
      <c r="G60" s="71"/>
      <c r="H60" s="71"/>
      <c r="I60" s="77" t="s">
        <v>55</v>
      </c>
      <c r="J60" s="78"/>
      <c r="K60" s="78"/>
      <c r="L60" s="78"/>
      <c r="M60" s="79"/>
      <c r="N60" s="71"/>
      <c r="O60" s="71"/>
      <c r="P60" s="71"/>
      <c r="Q60" s="71"/>
      <c r="R60" s="71"/>
      <c r="S60" s="71"/>
      <c r="T60" s="71"/>
      <c r="U60" s="71"/>
    </row>
    <row r="61" spans="1:21" ht="12">
      <c r="A61" s="71"/>
      <c r="B61" s="90" t="s">
        <v>62</v>
      </c>
      <c r="C61" s="71"/>
      <c r="D61" s="71"/>
      <c r="E61" s="71"/>
      <c r="F61" s="71"/>
      <c r="G61" s="71"/>
      <c r="H61" s="71"/>
      <c r="I61" s="97" t="s">
        <v>61</v>
      </c>
      <c r="J61" s="98"/>
      <c r="K61" s="98"/>
      <c r="L61" s="78"/>
      <c r="M61" s="79"/>
      <c r="N61" s="71"/>
      <c r="O61" s="71"/>
      <c r="P61" s="71"/>
      <c r="Q61" s="71"/>
      <c r="R61" s="71"/>
      <c r="S61" s="71"/>
      <c r="T61" s="71"/>
      <c r="U61" s="71"/>
    </row>
    <row r="62" spans="1:21" ht="12.75" customHeight="1">
      <c r="A62" s="71"/>
      <c r="B62" s="90" t="s">
        <v>63</v>
      </c>
      <c r="C62" s="71"/>
      <c r="D62" s="71"/>
      <c r="E62" s="71"/>
      <c r="F62" s="71"/>
      <c r="G62" s="71"/>
      <c r="H62" s="71"/>
      <c r="I62" s="95" t="s">
        <v>53</v>
      </c>
      <c r="J62" s="96"/>
      <c r="K62" s="96"/>
      <c r="L62" s="80"/>
      <c r="M62" s="81"/>
      <c r="N62" s="71"/>
      <c r="O62" s="71"/>
      <c r="P62" s="71"/>
      <c r="Q62" s="71"/>
      <c r="R62" s="71"/>
      <c r="S62" s="71"/>
      <c r="T62" s="71"/>
      <c r="U62" s="71"/>
    </row>
    <row r="63" spans="1:21" ht="13.5">
      <c r="A63" s="71"/>
      <c r="B63" s="71"/>
      <c r="C63" s="71"/>
      <c r="D63" s="71"/>
      <c r="E63" s="71"/>
      <c r="F63" s="71"/>
      <c r="G63" s="71"/>
      <c r="H63" s="71"/>
      <c r="I63" s="72"/>
      <c r="J63" s="72"/>
      <c r="K63" s="72"/>
      <c r="L63" s="71"/>
      <c r="M63" s="71"/>
      <c r="N63" s="71"/>
      <c r="O63" s="71"/>
      <c r="P63" s="71"/>
      <c r="Q63" s="71"/>
      <c r="R63" s="71"/>
      <c r="S63" s="71"/>
      <c r="T63" s="71"/>
      <c r="U63" s="71"/>
    </row>
    <row r="64" spans="1:21" ht="12.75">
      <c r="A64" s="71"/>
      <c r="B64" s="71"/>
      <c r="C64" s="71"/>
      <c r="D64" s="71"/>
      <c r="E64" s="71"/>
      <c r="F64" s="71"/>
      <c r="G64" s="71"/>
      <c r="H64" s="71"/>
      <c r="I64" s="72"/>
      <c r="J64" s="72"/>
      <c r="K64" s="72"/>
      <c r="L64" s="71"/>
      <c r="M64" s="71"/>
      <c r="N64" s="71"/>
      <c r="O64" s="71"/>
      <c r="P64" s="71"/>
      <c r="Q64" s="71"/>
      <c r="R64" s="71"/>
      <c r="S64" s="71"/>
      <c r="T64" s="71"/>
      <c r="U64" s="71"/>
    </row>
    <row r="65" spans="1:21" ht="10.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</row>
    <row r="66" spans="1:21" ht="10.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</row>
    <row r="67" spans="1:21" ht="10.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</row>
    <row r="68" spans="1:21" ht="10.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</row>
    <row r="69" spans="1:21" ht="10.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</row>
    <row r="70" spans="1:21" ht="10.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1:21" ht="10.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</row>
    <row r="72" spans="1:21" ht="10.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</row>
    <row r="73" spans="1:21" ht="10.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</row>
    <row r="74" spans="1:21" ht="10.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</row>
    <row r="75" spans="1:21" ht="10.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</row>
    <row r="76" spans="1:21" ht="10.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</row>
    <row r="77" spans="1:21" ht="10.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</row>
    <row r="78" spans="1:21" ht="10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</row>
    <row r="79" spans="1:21" ht="10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</row>
    <row r="80" spans="1:21" ht="10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0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0.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0.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0.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0.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0.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0.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0.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0.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0.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0.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0.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0.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0.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</sheetData>
  <sheetProtection password="CC71" sheet="1" objects="1" scenarios="1"/>
  <mergeCells count="10">
    <mergeCell ref="I56:K56"/>
    <mergeCell ref="I57:J57"/>
    <mergeCell ref="I61:K61"/>
    <mergeCell ref="I62:K62"/>
    <mergeCell ref="A1:E1"/>
    <mergeCell ref="J5:M5"/>
    <mergeCell ref="J26:M26"/>
    <mergeCell ref="I40:K40"/>
    <mergeCell ref="I41:K41"/>
    <mergeCell ref="I55:J55"/>
  </mergeCells>
  <hyperlinks>
    <hyperlink ref="J5:L5" r:id="rId1" display="http://www.taxanswer.nta.go.jp/index2.htm"/>
    <hyperlink ref="J26:L26" r:id="rId2" display="http://www.taxanswer.nta.go.jp/index2.htm"/>
    <hyperlink ref="I61" r:id="rId3" display="http://www.value-workers.co.jp"/>
    <hyperlink ref="I62" r:id="rId4" display="info@value-workers.co.jp"/>
  </hyperlinks>
  <printOptions/>
  <pageMargins left="0.7" right="0.7" top="0.75" bottom="0.75" header="0.3" footer="0.3"/>
  <pageSetup orientation="portrait" paperSize="9"/>
  <drawing r:id="rId7"/>
  <legacyDrawing r:id="rId6"/>
  <oleObjects>
    <oleObject progId="" shapeId="145012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1">
      <selection activeCell="A2" sqref="A2"/>
    </sheetView>
  </sheetViews>
  <sheetFormatPr defaultColWidth="7.00390625" defaultRowHeight="13.5"/>
  <cols>
    <col min="1" max="1" width="20.375" style="1" customWidth="1"/>
    <col min="2" max="2" width="13.625" style="1" customWidth="1"/>
    <col min="3" max="3" width="4.125" style="1" customWidth="1"/>
    <col min="4" max="4" width="14.625" style="1" customWidth="1"/>
    <col min="5" max="5" width="14.125" style="1" customWidth="1"/>
    <col min="6" max="6" width="12.125" style="1" customWidth="1"/>
    <col min="7" max="7" width="2.00390625" style="1" customWidth="1"/>
    <col min="8" max="8" width="3.875" style="1" customWidth="1"/>
    <col min="9" max="9" width="13.75390625" style="1" customWidth="1"/>
    <col min="10" max="16384" width="7.00390625" style="1" customWidth="1"/>
  </cols>
  <sheetData>
    <row r="1" spans="1:19" ht="15" customHeight="1">
      <c r="A1" s="100" t="s">
        <v>58</v>
      </c>
      <c r="B1" s="100"/>
      <c r="C1" s="100"/>
      <c r="D1" s="100"/>
      <c r="E1" s="100"/>
      <c r="F1" s="33"/>
      <c r="G1" s="27"/>
      <c r="H1" s="34"/>
      <c r="I1" s="27"/>
      <c r="J1" s="27"/>
      <c r="K1" s="27"/>
      <c r="L1" s="27"/>
      <c r="M1" s="27"/>
      <c r="N1" s="27"/>
      <c r="O1" s="71"/>
      <c r="P1" s="71"/>
      <c r="Q1" s="71"/>
      <c r="R1" s="71"/>
      <c r="S1" s="71"/>
    </row>
    <row r="2" spans="1:19" ht="14.25">
      <c r="A2" s="34"/>
      <c r="B2" s="32"/>
      <c r="C2" s="32"/>
      <c r="D2" s="27"/>
      <c r="E2" s="35"/>
      <c r="F2" s="36"/>
      <c r="G2" s="27"/>
      <c r="H2" s="27"/>
      <c r="I2" s="27"/>
      <c r="J2" s="27"/>
      <c r="K2" s="27"/>
      <c r="L2" s="27"/>
      <c r="M2" s="27"/>
      <c r="N2" s="27"/>
      <c r="O2" s="71"/>
      <c r="P2" s="71"/>
      <c r="Q2" s="71"/>
      <c r="R2" s="71"/>
      <c r="S2" s="71"/>
    </row>
    <row r="3" spans="1:19" ht="12.75">
      <c r="A3" s="32"/>
      <c r="B3" s="27"/>
      <c r="C3" s="27"/>
      <c r="D3" s="27"/>
      <c r="E3" s="27"/>
      <c r="F3" s="91" t="s">
        <v>11</v>
      </c>
      <c r="G3" s="27"/>
      <c r="H3" s="27"/>
      <c r="I3" s="27"/>
      <c r="J3" s="27"/>
      <c r="K3" s="27"/>
      <c r="L3" s="27"/>
      <c r="M3" s="27"/>
      <c r="N3" s="27"/>
      <c r="O3" s="71"/>
      <c r="P3" s="71"/>
      <c r="Q3" s="71"/>
      <c r="R3" s="71"/>
      <c r="S3" s="71"/>
    </row>
    <row r="4" spans="1:19" ht="10.5">
      <c r="A4" s="4" t="s">
        <v>0</v>
      </c>
      <c r="B4" s="37"/>
      <c r="C4" s="38"/>
      <c r="D4" s="82" t="s">
        <v>56</v>
      </c>
      <c r="E4" s="5"/>
      <c r="F4" s="6"/>
      <c r="G4" s="27"/>
      <c r="H4" s="27"/>
      <c r="I4" s="27"/>
      <c r="J4" s="86" t="s">
        <v>60</v>
      </c>
      <c r="K4" s="27"/>
      <c r="L4" s="27"/>
      <c r="M4" s="27"/>
      <c r="N4" s="27"/>
      <c r="O4" s="71"/>
      <c r="P4" s="71"/>
      <c r="Q4" s="71"/>
      <c r="R4" s="71"/>
      <c r="S4" s="71"/>
    </row>
    <row r="5" spans="1:19" ht="12.75">
      <c r="A5" s="39" t="s">
        <v>1</v>
      </c>
      <c r="B5" s="20">
        <f>E5*F5</f>
        <v>360000</v>
      </c>
      <c r="C5" s="40"/>
      <c r="D5" s="5" t="s">
        <v>24</v>
      </c>
      <c r="E5" s="22">
        <v>360000</v>
      </c>
      <c r="F5" s="8">
        <v>1</v>
      </c>
      <c r="G5" s="12"/>
      <c r="H5" s="2" t="s">
        <v>5</v>
      </c>
      <c r="I5" s="28" t="s">
        <v>51</v>
      </c>
      <c r="J5" s="99" t="s">
        <v>52</v>
      </c>
      <c r="K5" s="99"/>
      <c r="L5" s="99"/>
      <c r="M5" s="99"/>
      <c r="N5" s="27"/>
      <c r="O5" s="71"/>
      <c r="P5" s="71"/>
      <c r="Q5" s="71"/>
      <c r="R5" s="71"/>
      <c r="S5" s="71"/>
    </row>
    <row r="6" spans="1:19" ht="10.5">
      <c r="A6" s="39"/>
      <c r="B6" s="20"/>
      <c r="C6" s="40"/>
      <c r="D6" s="9" t="s">
        <v>30</v>
      </c>
      <c r="E6" s="24">
        <f>5394900000</f>
        <v>5394900000</v>
      </c>
      <c r="F6" s="66"/>
      <c r="G6" s="27"/>
      <c r="H6" s="27"/>
      <c r="I6" s="27"/>
      <c r="J6" s="27"/>
      <c r="K6" s="27"/>
      <c r="L6" s="27"/>
      <c r="M6" s="27"/>
      <c r="N6" s="27"/>
      <c r="O6" s="71"/>
      <c r="P6" s="71"/>
      <c r="Q6" s="71"/>
      <c r="R6" s="71"/>
      <c r="S6" s="71"/>
    </row>
    <row r="7" spans="1:19" ht="10.5">
      <c r="A7" s="39" t="s">
        <v>2</v>
      </c>
      <c r="B7" s="20">
        <f>ROUND(E7*F7+63000,0)</f>
        <v>148598383</v>
      </c>
      <c r="C7" s="40"/>
      <c r="D7" s="9" t="s">
        <v>48</v>
      </c>
      <c r="E7" s="23">
        <f>E6-(B5+B8+B9+B10+B11+B12+B13+B14)</f>
        <v>4715408984.314086</v>
      </c>
      <c r="F7" s="103">
        <v>0.0315</v>
      </c>
      <c r="G7" s="27"/>
      <c r="H7" s="27"/>
      <c r="I7" s="27"/>
      <c r="J7" s="27"/>
      <c r="K7" s="27"/>
      <c r="L7" s="27"/>
      <c r="M7" s="27"/>
      <c r="N7" s="27"/>
      <c r="O7" s="71"/>
      <c r="P7" s="71"/>
      <c r="Q7" s="71"/>
      <c r="R7" s="71"/>
      <c r="S7" s="71"/>
    </row>
    <row r="8" spans="1:19" ht="10.5">
      <c r="A8" s="39" t="s">
        <v>31</v>
      </c>
      <c r="B8" s="63">
        <f>148582686*1.000099</f>
        <v>148597395.685914</v>
      </c>
      <c r="C8" s="40"/>
      <c r="D8" s="9"/>
      <c r="E8" s="23"/>
      <c r="F8" s="9"/>
      <c r="G8" s="27"/>
      <c r="H8" s="27"/>
      <c r="I8" s="27"/>
      <c r="J8" s="27"/>
      <c r="K8" s="27"/>
      <c r="L8" s="27"/>
      <c r="M8" s="27"/>
      <c r="N8" s="27"/>
      <c r="O8" s="71"/>
      <c r="P8" s="71"/>
      <c r="Q8" s="71"/>
      <c r="R8" s="71"/>
      <c r="S8" s="71"/>
    </row>
    <row r="9" spans="1:19" ht="10.5">
      <c r="A9" s="39" t="s">
        <v>3</v>
      </c>
      <c r="B9" s="20">
        <f>ROUND(E9*F9,0)</f>
        <v>91001340</v>
      </c>
      <c r="C9" s="40"/>
      <c r="D9" s="4" t="s">
        <v>4</v>
      </c>
      <c r="E9" s="24">
        <f>((1136700000*0.5)+(2465028000))</f>
        <v>3033378000</v>
      </c>
      <c r="F9" s="9">
        <v>0.03</v>
      </c>
      <c r="G9" s="27"/>
      <c r="H9" s="2" t="s">
        <v>5</v>
      </c>
      <c r="I9" s="28" t="s">
        <v>32</v>
      </c>
      <c r="J9" s="27"/>
      <c r="K9" s="27"/>
      <c r="L9" s="27"/>
      <c r="M9" s="27"/>
      <c r="N9" s="27"/>
      <c r="O9" s="71"/>
      <c r="P9" s="71"/>
      <c r="Q9" s="71"/>
      <c r="R9" s="71"/>
      <c r="S9" s="71"/>
    </row>
    <row r="10" spans="1:19" ht="10.5">
      <c r="A10" s="39" t="s">
        <v>6</v>
      </c>
      <c r="B10" s="20">
        <f>ROUND(E10*F10,0)</f>
        <v>36017280</v>
      </c>
      <c r="C10" s="40"/>
      <c r="D10" s="4" t="s">
        <v>4</v>
      </c>
      <c r="E10" s="24">
        <f>((1136700000/1)+(2465028000))</f>
        <v>3601728000</v>
      </c>
      <c r="F10" s="9">
        <v>0.01</v>
      </c>
      <c r="G10" s="27"/>
      <c r="H10" s="2" t="s">
        <v>5</v>
      </c>
      <c r="I10" s="28" t="s">
        <v>33</v>
      </c>
      <c r="J10" s="27"/>
      <c r="K10" s="27"/>
      <c r="L10" s="27"/>
      <c r="M10" s="27"/>
      <c r="N10" s="27"/>
      <c r="O10" s="71"/>
      <c r="P10" s="71"/>
      <c r="Q10" s="71"/>
      <c r="R10" s="71"/>
      <c r="S10" s="71"/>
    </row>
    <row r="11" spans="1:19" ht="10.5">
      <c r="A11" s="39" t="s">
        <v>7</v>
      </c>
      <c r="B11" s="20">
        <f>ROUND(E11*F11,0)</f>
        <v>0</v>
      </c>
      <c r="C11" s="40"/>
      <c r="D11" s="4" t="s">
        <v>8</v>
      </c>
      <c r="E11" s="24">
        <v>0</v>
      </c>
      <c r="F11" s="9">
        <v>0.004</v>
      </c>
      <c r="G11" s="27"/>
      <c r="H11" s="27"/>
      <c r="I11" s="27"/>
      <c r="J11" s="27"/>
      <c r="K11" s="27"/>
      <c r="L11" s="27"/>
      <c r="M11" s="27"/>
      <c r="N11" s="27"/>
      <c r="O11" s="71"/>
      <c r="P11" s="71"/>
      <c r="Q11" s="71"/>
      <c r="R11" s="71"/>
      <c r="S11" s="71"/>
    </row>
    <row r="12" spans="1:19" ht="10.5">
      <c r="A12" s="43" t="s">
        <v>34</v>
      </c>
      <c r="B12" s="20">
        <f>ROUND(E12*F12,0)</f>
        <v>0</v>
      </c>
      <c r="C12" s="44"/>
      <c r="D12" s="2" t="s">
        <v>35</v>
      </c>
      <c r="E12" s="24">
        <v>0</v>
      </c>
      <c r="F12" s="3">
        <v>0.1</v>
      </c>
      <c r="G12" s="27"/>
      <c r="H12" s="27"/>
      <c r="I12" s="27"/>
      <c r="J12" s="27"/>
      <c r="K12" s="27"/>
      <c r="L12" s="27"/>
      <c r="M12" s="27"/>
      <c r="N12" s="27"/>
      <c r="O12" s="71"/>
      <c r="P12" s="71"/>
      <c r="Q12" s="71"/>
      <c r="R12" s="71"/>
      <c r="S12" s="71"/>
    </row>
    <row r="13" spans="1:19" ht="10.5">
      <c r="A13" s="45" t="s">
        <v>36</v>
      </c>
      <c r="B13" s="46">
        <f>ROUND(E13*F13,0)</f>
        <v>153015000</v>
      </c>
      <c r="C13" s="38"/>
      <c r="D13" s="18" t="s">
        <v>37</v>
      </c>
      <c r="E13" s="61">
        <f>E24</f>
        <v>3060300000</v>
      </c>
      <c r="F13" s="3">
        <v>0.05</v>
      </c>
      <c r="G13" s="59"/>
      <c r="H13" s="13" t="s">
        <v>5</v>
      </c>
      <c r="I13" s="29" t="s">
        <v>38</v>
      </c>
      <c r="J13" s="27"/>
      <c r="K13" s="27"/>
      <c r="L13" s="27"/>
      <c r="M13" s="27"/>
      <c r="N13" s="27"/>
      <c r="O13" s="71"/>
      <c r="P13" s="71"/>
      <c r="Q13" s="71"/>
      <c r="R13" s="71"/>
      <c r="S13" s="71"/>
    </row>
    <row r="14" spans="1:19" ht="10.5">
      <c r="A14" s="65" t="s">
        <v>39</v>
      </c>
      <c r="B14" s="21">
        <v>250500000</v>
      </c>
      <c r="C14" s="50"/>
      <c r="D14" s="13"/>
      <c r="E14" s="67"/>
      <c r="F14" s="14"/>
      <c r="G14" s="59"/>
      <c r="H14" s="18"/>
      <c r="I14" s="30"/>
      <c r="J14" s="27"/>
      <c r="K14" s="27"/>
      <c r="L14" s="27"/>
      <c r="M14" s="27"/>
      <c r="N14" s="27"/>
      <c r="O14" s="71"/>
      <c r="P14" s="71"/>
      <c r="Q14" s="71"/>
      <c r="R14" s="71"/>
      <c r="S14" s="71"/>
    </row>
    <row r="15" spans="1:19" ht="12.75">
      <c r="A15" s="39" t="s">
        <v>57</v>
      </c>
      <c r="B15" s="46">
        <f>B5+B7+B9+B10+B11+B12+B13+B14</f>
        <v>679492003</v>
      </c>
      <c r="C15" s="40"/>
      <c r="D15" s="53"/>
      <c r="E15" s="58"/>
      <c r="F15" s="53"/>
      <c r="G15" s="27"/>
      <c r="H15" s="27"/>
      <c r="I15" s="27"/>
      <c r="J15" s="27"/>
      <c r="K15" s="27"/>
      <c r="L15" s="27"/>
      <c r="M15" s="27"/>
      <c r="N15" s="27"/>
      <c r="O15" s="71"/>
      <c r="P15" s="71"/>
      <c r="Q15" s="71"/>
      <c r="R15" s="71"/>
      <c r="S15" s="71"/>
    </row>
    <row r="16" spans="1:19" ht="10.5">
      <c r="A16" s="27"/>
      <c r="B16" s="27"/>
      <c r="C16" s="27"/>
      <c r="D16" s="49"/>
      <c r="E16" s="17"/>
      <c r="F16" s="49"/>
      <c r="G16" s="49"/>
      <c r="H16" s="27"/>
      <c r="I16" s="27"/>
      <c r="J16" s="27"/>
      <c r="K16" s="27"/>
      <c r="L16" s="27"/>
      <c r="M16" s="27"/>
      <c r="N16" s="27"/>
      <c r="O16" s="71"/>
      <c r="P16" s="71"/>
      <c r="Q16" s="71"/>
      <c r="R16" s="71"/>
      <c r="S16" s="71"/>
    </row>
    <row r="17" spans="1:19" ht="10.5">
      <c r="A17" s="27"/>
      <c r="B17" s="27"/>
      <c r="C17" s="27"/>
      <c r="D17" s="47" t="s">
        <v>40</v>
      </c>
      <c r="E17" s="17"/>
      <c r="F17" s="52" t="s">
        <v>41</v>
      </c>
      <c r="G17" s="49"/>
      <c r="H17" s="27"/>
      <c r="I17" s="27"/>
      <c r="J17" s="27"/>
      <c r="K17" s="27"/>
      <c r="L17" s="27"/>
      <c r="M17" s="27"/>
      <c r="N17" s="27"/>
      <c r="O17" s="71"/>
      <c r="P17" s="71"/>
      <c r="Q17" s="71"/>
      <c r="R17" s="71"/>
      <c r="S17" s="71"/>
    </row>
    <row r="18" spans="1:19" ht="10.5">
      <c r="A18" s="27"/>
      <c r="B18" s="27"/>
      <c r="C18" s="27"/>
      <c r="D18" s="48" t="s">
        <v>42</v>
      </c>
      <c r="E18" s="68">
        <v>1894500000</v>
      </c>
      <c r="F18" s="60">
        <f>ROUND(E18/E20,3)</f>
        <v>0.351</v>
      </c>
      <c r="G18" s="47" t="s">
        <v>9</v>
      </c>
      <c r="H18" s="27"/>
      <c r="I18" s="27"/>
      <c r="J18" s="27"/>
      <c r="K18" s="27"/>
      <c r="L18" s="27"/>
      <c r="M18" s="27"/>
      <c r="N18" s="27"/>
      <c r="O18" s="71"/>
      <c r="P18" s="71"/>
      <c r="Q18" s="71"/>
      <c r="R18" s="71"/>
      <c r="S18" s="71"/>
    </row>
    <row r="19" spans="1:19" ht="10.5">
      <c r="A19" s="27"/>
      <c r="B19" s="27"/>
      <c r="C19" s="27"/>
      <c r="D19" s="48" t="s">
        <v>43</v>
      </c>
      <c r="E19" s="68">
        <v>3500400000</v>
      </c>
      <c r="F19" s="60">
        <f>ROUND(E19/E20,3)</f>
        <v>0.649</v>
      </c>
      <c r="G19" s="47" t="s">
        <v>10</v>
      </c>
      <c r="H19" s="27"/>
      <c r="I19" s="27"/>
      <c r="J19" s="27"/>
      <c r="K19" s="27"/>
      <c r="L19" s="27"/>
      <c r="M19" s="27"/>
      <c r="N19" s="27"/>
      <c r="O19" s="71"/>
      <c r="P19" s="71"/>
      <c r="Q19" s="71"/>
      <c r="R19" s="71"/>
      <c r="S19" s="71"/>
    </row>
    <row r="20" spans="1:19" ht="10.5">
      <c r="A20" s="27"/>
      <c r="B20" s="27"/>
      <c r="C20" s="27"/>
      <c r="D20" s="48" t="s">
        <v>44</v>
      </c>
      <c r="E20" s="64">
        <f>SUM(E18:E19)</f>
        <v>5394900000</v>
      </c>
      <c r="F20" s="49"/>
      <c r="G20" s="49"/>
      <c r="H20" s="27"/>
      <c r="I20" s="27"/>
      <c r="J20" s="27"/>
      <c r="K20" s="27"/>
      <c r="L20" s="27"/>
      <c r="M20" s="27"/>
      <c r="N20" s="27"/>
      <c r="O20" s="71"/>
      <c r="P20" s="71"/>
      <c r="Q20" s="71"/>
      <c r="R20" s="71"/>
      <c r="S20" s="71"/>
    </row>
    <row r="21" spans="1:19" ht="10.5">
      <c r="A21" s="27"/>
      <c r="B21" s="27"/>
      <c r="C21" s="27"/>
      <c r="D21" s="49"/>
      <c r="E21" s="64"/>
      <c r="F21" s="49"/>
      <c r="G21" s="49"/>
      <c r="H21" s="27"/>
      <c r="I21" s="85"/>
      <c r="J21" s="32"/>
      <c r="K21" s="32"/>
      <c r="L21" s="32"/>
      <c r="M21" s="32"/>
      <c r="N21" s="27"/>
      <c r="O21" s="71"/>
      <c r="P21" s="71"/>
      <c r="Q21" s="71"/>
      <c r="R21" s="71"/>
      <c r="S21" s="71"/>
    </row>
    <row r="22" spans="1:19" ht="10.5">
      <c r="A22" s="27"/>
      <c r="B22" s="27"/>
      <c r="C22" s="27"/>
      <c r="D22" s="47" t="s">
        <v>45</v>
      </c>
      <c r="E22" s="64"/>
      <c r="F22" s="49"/>
      <c r="G22" s="49"/>
      <c r="H22" s="27"/>
      <c r="I22" s="85"/>
      <c r="J22" s="32"/>
      <c r="K22" s="32"/>
      <c r="L22" s="32"/>
      <c r="M22" s="32"/>
      <c r="N22" s="27"/>
      <c r="O22" s="71"/>
      <c r="P22" s="71"/>
      <c r="Q22" s="71"/>
      <c r="R22" s="71"/>
      <c r="S22" s="71"/>
    </row>
    <row r="23" spans="1:19" ht="10.5">
      <c r="A23" s="27"/>
      <c r="B23" s="27"/>
      <c r="C23" s="27"/>
      <c r="D23" s="48" t="s">
        <v>42</v>
      </c>
      <c r="E23" s="64">
        <f>ROUND(E27*F18,-5)</f>
        <v>1655100000</v>
      </c>
      <c r="F23" s="47" t="s">
        <v>49</v>
      </c>
      <c r="G23" s="49"/>
      <c r="H23" s="27"/>
      <c r="I23" s="101"/>
      <c r="J23" s="101"/>
      <c r="K23" s="101"/>
      <c r="L23" s="32"/>
      <c r="M23" s="32"/>
      <c r="N23" s="27"/>
      <c r="O23" s="71"/>
      <c r="P23" s="71"/>
      <c r="Q23" s="71"/>
      <c r="R23" s="71"/>
      <c r="S23" s="71"/>
    </row>
    <row r="24" spans="1:19" ht="10.5">
      <c r="A24" s="27"/>
      <c r="B24" s="27"/>
      <c r="C24" s="27"/>
      <c r="D24" s="48" t="s">
        <v>43</v>
      </c>
      <c r="E24" s="64">
        <f>ROUND(E27*F19,-5)</f>
        <v>3060300000</v>
      </c>
      <c r="F24" s="47" t="s">
        <v>50</v>
      </c>
      <c r="G24" s="49"/>
      <c r="H24" s="27"/>
      <c r="I24" s="101"/>
      <c r="J24" s="101"/>
      <c r="K24" s="32"/>
      <c r="L24" s="32"/>
      <c r="M24" s="32"/>
      <c r="N24" s="27"/>
      <c r="O24" s="71"/>
      <c r="P24" s="71"/>
      <c r="Q24" s="71"/>
      <c r="R24" s="71"/>
      <c r="S24" s="71"/>
    </row>
    <row r="25" spans="1:19" ht="13.5" customHeight="1">
      <c r="A25" s="27"/>
      <c r="B25" s="27"/>
      <c r="C25" s="27"/>
      <c r="D25" s="48" t="s">
        <v>44</v>
      </c>
      <c r="E25" s="64">
        <f>SUM(E23:E24)</f>
        <v>4715400000</v>
      </c>
      <c r="F25" s="102" t="s">
        <v>66</v>
      </c>
      <c r="G25" s="102"/>
      <c r="H25" s="102"/>
      <c r="I25" s="102"/>
      <c r="J25" s="27"/>
      <c r="K25" s="27"/>
      <c r="L25" s="27"/>
      <c r="M25" s="27"/>
      <c r="N25" s="27"/>
      <c r="O25" s="71"/>
      <c r="P25" s="71"/>
      <c r="Q25" s="71"/>
      <c r="R25" s="71"/>
      <c r="S25" s="71"/>
    </row>
    <row r="26" spans="1:19" ht="13.5" customHeight="1">
      <c r="A26" s="27"/>
      <c r="B26" s="27"/>
      <c r="C26" s="27"/>
      <c r="D26" s="9" t="s">
        <v>48</v>
      </c>
      <c r="E26" s="64">
        <f>ROUND(E7,-5)</f>
        <v>4715400000</v>
      </c>
      <c r="F26" s="102"/>
      <c r="G26" s="102"/>
      <c r="H26" s="102"/>
      <c r="I26" s="102"/>
      <c r="J26" s="27"/>
      <c r="K26" s="27"/>
      <c r="L26" s="27"/>
      <c r="M26" s="27"/>
      <c r="N26" s="27"/>
      <c r="O26" s="71"/>
      <c r="P26" s="71"/>
      <c r="Q26" s="71"/>
      <c r="R26" s="71"/>
      <c r="S26" s="71"/>
    </row>
    <row r="27" spans="1:19" ht="10.5">
      <c r="A27" s="27"/>
      <c r="B27" s="27"/>
      <c r="C27" s="27"/>
      <c r="D27" s="48" t="s">
        <v>46</v>
      </c>
      <c r="E27" s="70">
        <v>4715400000</v>
      </c>
      <c r="F27" s="102"/>
      <c r="G27" s="102"/>
      <c r="H27" s="102"/>
      <c r="I27" s="102"/>
      <c r="J27" s="27"/>
      <c r="K27" s="27"/>
      <c r="L27" s="27"/>
      <c r="M27" s="27"/>
      <c r="N27" s="27"/>
      <c r="O27" s="71"/>
      <c r="P27" s="71"/>
      <c r="Q27" s="71"/>
      <c r="R27" s="71"/>
      <c r="S27" s="71"/>
    </row>
    <row r="28" spans="1:19" ht="11.25" thickBo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87"/>
      <c r="M28" s="87"/>
      <c r="N28" s="87"/>
      <c r="O28" s="71"/>
      <c r="P28" s="71"/>
      <c r="Q28" s="71"/>
      <c r="R28" s="71"/>
      <c r="S28" s="71"/>
    </row>
    <row r="29" spans="1:19" ht="10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71"/>
      <c r="P29" s="71"/>
      <c r="Q29" s="71"/>
      <c r="R29" s="71"/>
      <c r="S29" s="71"/>
    </row>
    <row r="30" spans="1:19" ht="12.75">
      <c r="A30" s="32"/>
      <c r="B30" s="27"/>
      <c r="C30" s="27"/>
      <c r="D30" s="27"/>
      <c r="E30" s="27"/>
      <c r="F30" s="91" t="s">
        <v>47</v>
      </c>
      <c r="G30" s="27"/>
      <c r="H30" s="27"/>
      <c r="I30" s="27"/>
      <c r="J30" s="27"/>
      <c r="K30" s="27"/>
      <c r="L30" s="27"/>
      <c r="M30" s="27"/>
      <c r="N30" s="27"/>
      <c r="O30" s="71"/>
      <c r="P30" s="71"/>
      <c r="Q30" s="71"/>
      <c r="R30" s="71"/>
      <c r="S30" s="71"/>
    </row>
    <row r="31" spans="1:19" ht="10.5">
      <c r="A31" s="4" t="s">
        <v>0</v>
      </c>
      <c r="B31" s="37"/>
      <c r="C31" s="38"/>
      <c r="D31" s="82" t="s">
        <v>56</v>
      </c>
      <c r="E31" s="5"/>
      <c r="F31" s="6"/>
      <c r="G31" s="27"/>
      <c r="H31" s="27"/>
      <c r="I31" s="27"/>
      <c r="J31" s="86" t="s">
        <v>60</v>
      </c>
      <c r="K31" s="27"/>
      <c r="L31" s="27"/>
      <c r="M31" s="27"/>
      <c r="N31" s="27"/>
      <c r="O31" s="71"/>
      <c r="P31" s="71"/>
      <c r="Q31" s="71"/>
      <c r="R31" s="71"/>
      <c r="S31" s="71"/>
    </row>
    <row r="32" spans="1:19" ht="12.75">
      <c r="A32" s="39" t="s">
        <v>1</v>
      </c>
      <c r="B32" s="20">
        <f>E32*F32</f>
        <v>360000</v>
      </c>
      <c r="C32" s="40"/>
      <c r="D32" s="5" t="s">
        <v>24</v>
      </c>
      <c r="E32" s="22">
        <v>360000</v>
      </c>
      <c r="F32" s="8">
        <v>1</v>
      </c>
      <c r="G32" s="12"/>
      <c r="H32" s="2" t="s">
        <v>5</v>
      </c>
      <c r="I32" s="28" t="s">
        <v>51</v>
      </c>
      <c r="J32" s="99" t="s">
        <v>52</v>
      </c>
      <c r="K32" s="99"/>
      <c r="L32" s="99"/>
      <c r="M32" s="99"/>
      <c r="N32" s="27"/>
      <c r="O32" s="71"/>
      <c r="P32" s="71"/>
      <c r="Q32" s="71"/>
      <c r="R32" s="71"/>
      <c r="S32" s="71"/>
    </row>
    <row r="33" spans="1:19" ht="10.5">
      <c r="A33" s="39"/>
      <c r="B33" s="20"/>
      <c r="C33" s="40"/>
      <c r="D33" s="9" t="s">
        <v>30</v>
      </c>
      <c r="E33" s="24">
        <f>5394900000</f>
        <v>5394900000</v>
      </c>
      <c r="F33" s="66"/>
      <c r="G33" s="12"/>
      <c r="H33" s="27"/>
      <c r="I33" s="27"/>
      <c r="J33" s="27"/>
      <c r="K33" s="27"/>
      <c r="L33" s="27"/>
      <c r="M33" s="27"/>
      <c r="N33" s="27"/>
      <c r="O33" s="71"/>
      <c r="P33" s="71"/>
      <c r="Q33" s="71"/>
      <c r="R33" s="71"/>
      <c r="S33" s="71"/>
    </row>
    <row r="34" spans="1:19" ht="10.5">
      <c r="A34" s="39" t="s">
        <v>2</v>
      </c>
      <c r="B34" s="20">
        <f>ROUND(E34*F34+63000,0)</f>
        <v>144556794</v>
      </c>
      <c r="C34" s="40"/>
      <c r="D34" s="9" t="s">
        <v>48</v>
      </c>
      <c r="E34" s="23">
        <f>E33-(B32+B35+B36+B37+B38+B39+B40+B41)</f>
        <v>4587104564.04</v>
      </c>
      <c r="F34" s="103">
        <v>0.0315</v>
      </c>
      <c r="G34" s="27"/>
      <c r="H34" s="27"/>
      <c r="I34" s="27"/>
      <c r="J34" s="27"/>
      <c r="K34" s="27"/>
      <c r="L34" s="27"/>
      <c r="M34" s="27"/>
      <c r="N34" s="27"/>
      <c r="O34" s="71"/>
      <c r="P34" s="71"/>
      <c r="Q34" s="71"/>
      <c r="R34" s="71"/>
      <c r="S34" s="71"/>
    </row>
    <row r="35" spans="1:19" ht="10.5">
      <c r="A35" s="39" t="s">
        <v>31</v>
      </c>
      <c r="B35" s="63">
        <f>144400000*1.0010659</f>
        <v>144553915.95999998</v>
      </c>
      <c r="C35" s="40"/>
      <c r="D35" s="9"/>
      <c r="E35" s="23"/>
      <c r="F35" s="9"/>
      <c r="G35" s="27"/>
      <c r="H35" s="27"/>
      <c r="I35" s="27"/>
      <c r="J35" s="27"/>
      <c r="K35" s="27"/>
      <c r="L35" s="27"/>
      <c r="M35" s="27"/>
      <c r="N35" s="27"/>
      <c r="O35" s="71"/>
      <c r="P35" s="71"/>
      <c r="Q35" s="71"/>
      <c r="R35" s="71"/>
      <c r="S35" s="71"/>
    </row>
    <row r="36" spans="1:19" ht="10.5">
      <c r="A36" s="39" t="s">
        <v>3</v>
      </c>
      <c r="B36" s="20">
        <f>ROUND(E36*F36,0)</f>
        <v>121335120</v>
      </c>
      <c r="C36" s="40"/>
      <c r="D36" s="4" t="s">
        <v>4</v>
      </c>
      <c r="E36" s="24">
        <f>((1136700000*0.5)+(2465028000))</f>
        <v>3033378000</v>
      </c>
      <c r="F36" s="3">
        <v>0.04</v>
      </c>
      <c r="G36" s="27"/>
      <c r="H36" s="2" t="s">
        <v>5</v>
      </c>
      <c r="I36" s="28" t="s">
        <v>28</v>
      </c>
      <c r="J36" s="27"/>
      <c r="K36" s="27"/>
      <c r="L36" s="27"/>
      <c r="M36" s="27"/>
      <c r="N36" s="27"/>
      <c r="O36" s="71"/>
      <c r="P36" s="71"/>
      <c r="Q36" s="71"/>
      <c r="R36" s="71"/>
      <c r="S36" s="71"/>
    </row>
    <row r="37" spans="1:19" ht="10.5">
      <c r="A37" s="39" t="s">
        <v>6</v>
      </c>
      <c r="B37" s="20">
        <f>ROUND(E37*F37,0)</f>
        <v>142196400</v>
      </c>
      <c r="C37" s="40"/>
      <c r="D37" s="4" t="s">
        <v>4</v>
      </c>
      <c r="E37" s="24">
        <f>((1136700000/3)+(2465028000))</f>
        <v>2843928000</v>
      </c>
      <c r="F37" s="3">
        <v>0.05</v>
      </c>
      <c r="G37" s="27"/>
      <c r="H37" s="2" t="s">
        <v>5</v>
      </c>
      <c r="I37" s="28" t="s">
        <v>29</v>
      </c>
      <c r="J37" s="27"/>
      <c r="K37" s="27"/>
      <c r="L37" s="27"/>
      <c r="M37" s="27"/>
      <c r="N37" s="27"/>
      <c r="O37" s="71"/>
      <c r="P37" s="71"/>
      <c r="Q37" s="71"/>
      <c r="R37" s="71"/>
      <c r="S37" s="71"/>
    </row>
    <row r="38" spans="1:19" ht="10.5">
      <c r="A38" s="39" t="s">
        <v>7</v>
      </c>
      <c r="B38" s="20">
        <f>ROUND(E38*F38,0)</f>
        <v>0</v>
      </c>
      <c r="C38" s="40"/>
      <c r="D38" s="4" t="s">
        <v>8</v>
      </c>
      <c r="E38" s="24">
        <v>0</v>
      </c>
      <c r="F38" s="9">
        <v>0.004</v>
      </c>
      <c r="G38" s="27"/>
      <c r="H38" s="27"/>
      <c r="I38" s="27"/>
      <c r="J38" s="27"/>
      <c r="K38" s="27"/>
      <c r="L38" s="27"/>
      <c r="M38" s="27"/>
      <c r="N38" s="27"/>
      <c r="O38" s="71"/>
      <c r="P38" s="71"/>
      <c r="Q38" s="71"/>
      <c r="R38" s="71"/>
      <c r="S38" s="71"/>
    </row>
    <row r="39" spans="1:19" ht="10.5">
      <c r="A39" s="43" t="s">
        <v>34</v>
      </c>
      <c r="B39" s="20">
        <f>ROUND(E39*F39,0)</f>
        <v>0</v>
      </c>
      <c r="C39" s="44"/>
      <c r="D39" s="2" t="s">
        <v>35</v>
      </c>
      <c r="E39" s="24">
        <v>0</v>
      </c>
      <c r="F39" s="3">
        <v>0.1</v>
      </c>
      <c r="G39" s="27"/>
      <c r="H39" s="27"/>
      <c r="I39" s="27"/>
      <c r="J39" s="27"/>
      <c r="K39" s="27"/>
      <c r="L39" s="27"/>
      <c r="M39" s="27"/>
      <c r="N39" s="27"/>
      <c r="O39" s="71"/>
      <c r="P39" s="71"/>
      <c r="Q39" s="71"/>
      <c r="R39" s="71"/>
      <c r="S39" s="71"/>
    </row>
    <row r="40" spans="1:19" ht="10.5">
      <c r="A40" s="45" t="s">
        <v>36</v>
      </c>
      <c r="B40" s="46">
        <f>ROUND(E40*F40,0)</f>
        <v>148850000</v>
      </c>
      <c r="C40" s="38"/>
      <c r="D40" s="18" t="s">
        <v>37</v>
      </c>
      <c r="E40" s="61">
        <f>E51</f>
        <v>2977000000</v>
      </c>
      <c r="F40" s="3">
        <v>0.05</v>
      </c>
      <c r="G40" s="59"/>
      <c r="H40" s="13" t="s">
        <v>5</v>
      </c>
      <c r="I40" s="29" t="s">
        <v>38</v>
      </c>
      <c r="J40" s="27"/>
      <c r="K40" s="27"/>
      <c r="L40" s="27"/>
      <c r="M40" s="27"/>
      <c r="N40" s="27"/>
      <c r="O40" s="71"/>
      <c r="P40" s="71"/>
      <c r="Q40" s="71"/>
      <c r="R40" s="71"/>
      <c r="S40" s="71"/>
    </row>
    <row r="41" spans="1:19" ht="10.5">
      <c r="A41" s="65" t="s">
        <v>39</v>
      </c>
      <c r="B41" s="21">
        <v>250500000</v>
      </c>
      <c r="C41" s="50"/>
      <c r="D41" s="13"/>
      <c r="E41" s="69"/>
      <c r="F41" s="14"/>
      <c r="G41" s="59"/>
      <c r="H41" s="18"/>
      <c r="I41" s="30"/>
      <c r="J41" s="27"/>
      <c r="K41" s="27"/>
      <c r="L41" s="27"/>
      <c r="M41" s="27"/>
      <c r="N41" s="27"/>
      <c r="O41" s="71"/>
      <c r="P41" s="71"/>
      <c r="Q41" s="71"/>
      <c r="R41" s="71"/>
      <c r="S41" s="71"/>
    </row>
    <row r="42" spans="1:19" ht="12.75">
      <c r="A42" s="39" t="s">
        <v>57</v>
      </c>
      <c r="B42" s="46">
        <f>B32+B34+B36+B37+B38+B39+B40+B41</f>
        <v>807798314</v>
      </c>
      <c r="C42" s="40"/>
      <c r="D42" s="53"/>
      <c r="E42" s="53"/>
      <c r="F42" s="53"/>
      <c r="G42" s="27"/>
      <c r="H42" s="27"/>
      <c r="I42" s="27"/>
      <c r="J42" s="27"/>
      <c r="K42" s="27"/>
      <c r="L42" s="27"/>
      <c r="M42" s="27"/>
      <c r="N42" s="27"/>
      <c r="O42" s="71"/>
      <c r="P42" s="71"/>
      <c r="Q42" s="71"/>
      <c r="R42" s="71"/>
      <c r="S42" s="71"/>
    </row>
    <row r="43" spans="1:19" ht="10.5">
      <c r="A43" s="27"/>
      <c r="B43" s="27"/>
      <c r="C43" s="27"/>
      <c r="D43" s="49"/>
      <c r="E43" s="49"/>
      <c r="F43" s="49"/>
      <c r="G43" s="49"/>
      <c r="H43" s="27"/>
      <c r="I43" s="27"/>
      <c r="J43" s="27"/>
      <c r="K43" s="27"/>
      <c r="L43" s="27"/>
      <c r="M43" s="27"/>
      <c r="N43" s="27"/>
      <c r="O43" s="71"/>
      <c r="P43" s="71"/>
      <c r="Q43" s="71"/>
      <c r="R43" s="71"/>
      <c r="S43" s="71"/>
    </row>
    <row r="44" spans="1:19" ht="10.5">
      <c r="A44" s="27"/>
      <c r="B44" s="27"/>
      <c r="C44" s="27"/>
      <c r="D44" s="47" t="s">
        <v>40</v>
      </c>
      <c r="E44" s="17"/>
      <c r="F44" s="52" t="s">
        <v>41</v>
      </c>
      <c r="G44" s="49"/>
      <c r="H44" s="27"/>
      <c r="I44" s="27"/>
      <c r="J44" s="27"/>
      <c r="K44" s="27"/>
      <c r="L44" s="27"/>
      <c r="M44" s="27"/>
      <c r="N44" s="27"/>
      <c r="O44" s="71"/>
      <c r="P44" s="71"/>
      <c r="Q44" s="71"/>
      <c r="R44" s="71"/>
      <c r="S44" s="71"/>
    </row>
    <row r="45" spans="1:19" ht="10.5">
      <c r="A45" s="27"/>
      <c r="B45" s="27"/>
      <c r="C45" s="27"/>
      <c r="D45" s="48" t="s">
        <v>42</v>
      </c>
      <c r="E45" s="68">
        <v>1894500000</v>
      </c>
      <c r="F45" s="60">
        <f>ROUND(E45/E47,3)</f>
        <v>0.351</v>
      </c>
      <c r="G45" s="47" t="s">
        <v>9</v>
      </c>
      <c r="H45" s="27"/>
      <c r="I45" s="27"/>
      <c r="J45" s="27"/>
      <c r="K45" s="27"/>
      <c r="L45" s="27"/>
      <c r="M45" s="27"/>
      <c r="N45" s="27"/>
      <c r="O45" s="71"/>
      <c r="P45" s="71"/>
      <c r="Q45" s="71"/>
      <c r="R45" s="71"/>
      <c r="S45" s="71"/>
    </row>
    <row r="46" spans="1:19" ht="10.5">
      <c r="A46" s="27"/>
      <c r="B46" s="27"/>
      <c r="C46" s="27"/>
      <c r="D46" s="48" t="s">
        <v>43</v>
      </c>
      <c r="E46" s="68">
        <v>3500400000</v>
      </c>
      <c r="F46" s="60">
        <f>ROUND(E46/E47,3)</f>
        <v>0.649</v>
      </c>
      <c r="G46" s="47" t="s">
        <v>10</v>
      </c>
      <c r="H46" s="27"/>
      <c r="I46" s="27"/>
      <c r="J46" s="27"/>
      <c r="K46" s="27"/>
      <c r="L46" s="27"/>
      <c r="M46" s="27"/>
      <c r="N46" s="27"/>
      <c r="O46" s="71"/>
      <c r="P46" s="71"/>
      <c r="Q46" s="71"/>
      <c r="R46" s="71"/>
      <c r="S46" s="71"/>
    </row>
    <row r="47" spans="1:19" ht="10.5">
      <c r="A47" s="27"/>
      <c r="B47" s="27"/>
      <c r="C47" s="27"/>
      <c r="D47" s="48" t="s">
        <v>44</v>
      </c>
      <c r="E47" s="64">
        <f>SUM(E45:E46)</f>
        <v>5394900000</v>
      </c>
      <c r="F47" s="49"/>
      <c r="G47" s="49"/>
      <c r="H47" s="27"/>
      <c r="I47" s="27"/>
      <c r="J47" s="27"/>
      <c r="K47" s="27"/>
      <c r="L47" s="27"/>
      <c r="M47" s="27"/>
      <c r="N47" s="27"/>
      <c r="O47" s="71"/>
      <c r="P47" s="71"/>
      <c r="Q47" s="71"/>
      <c r="R47" s="71"/>
      <c r="S47" s="71"/>
    </row>
    <row r="48" spans="1:19" ht="10.5">
      <c r="A48" s="27"/>
      <c r="B48" s="27"/>
      <c r="C48" s="27"/>
      <c r="D48" s="49"/>
      <c r="E48" s="64"/>
      <c r="F48" s="49"/>
      <c r="G48" s="49"/>
      <c r="H48" s="27"/>
      <c r="I48" s="27"/>
      <c r="J48" s="27"/>
      <c r="K48" s="27"/>
      <c r="L48" s="27"/>
      <c r="M48" s="27"/>
      <c r="N48" s="27"/>
      <c r="O48" s="71"/>
      <c r="P48" s="71"/>
      <c r="Q48" s="71"/>
      <c r="R48" s="71"/>
      <c r="S48" s="71"/>
    </row>
    <row r="49" spans="1:19" ht="10.5">
      <c r="A49" s="27"/>
      <c r="B49" s="27"/>
      <c r="C49" s="27"/>
      <c r="D49" s="47" t="s">
        <v>45</v>
      </c>
      <c r="E49" s="64"/>
      <c r="F49" s="49"/>
      <c r="G49" s="49"/>
      <c r="H49" s="27"/>
      <c r="I49" s="27"/>
      <c r="J49" s="27"/>
      <c r="K49" s="27"/>
      <c r="L49" s="27"/>
      <c r="M49" s="27"/>
      <c r="N49" s="27"/>
      <c r="O49" s="71"/>
      <c r="P49" s="71"/>
      <c r="Q49" s="71"/>
      <c r="R49" s="71"/>
      <c r="S49" s="71"/>
    </row>
    <row r="50" spans="1:19" ht="10.5">
      <c r="A50" s="27"/>
      <c r="B50" s="27"/>
      <c r="C50" s="27"/>
      <c r="D50" s="48" t="s">
        <v>42</v>
      </c>
      <c r="E50" s="64">
        <f>ROUND(E54*F45,-5)</f>
        <v>1610100000</v>
      </c>
      <c r="F50" s="47" t="s">
        <v>49</v>
      </c>
      <c r="G50" s="49"/>
      <c r="H50" s="27"/>
      <c r="I50" s="27"/>
      <c r="J50" s="27"/>
      <c r="K50" s="27"/>
      <c r="L50" s="27"/>
      <c r="M50" s="27"/>
      <c r="N50" s="27"/>
      <c r="O50" s="71"/>
      <c r="P50" s="71"/>
      <c r="Q50" s="71"/>
      <c r="R50" s="71"/>
      <c r="S50" s="71"/>
    </row>
    <row r="51" spans="1:19" ht="10.5">
      <c r="A51" s="27"/>
      <c r="B51" s="27"/>
      <c r="C51" s="27"/>
      <c r="D51" s="48" t="s">
        <v>43</v>
      </c>
      <c r="E51" s="64">
        <f>ROUND(E54*F46,-5)</f>
        <v>2977000000</v>
      </c>
      <c r="F51" s="47" t="s">
        <v>50</v>
      </c>
      <c r="G51" s="49"/>
      <c r="H51" s="27"/>
      <c r="I51" s="27"/>
      <c r="J51" s="27"/>
      <c r="K51" s="27"/>
      <c r="L51" s="27"/>
      <c r="M51" s="27"/>
      <c r="N51" s="27"/>
      <c r="O51" s="71"/>
      <c r="P51" s="71"/>
      <c r="Q51" s="71"/>
      <c r="R51" s="71"/>
      <c r="S51" s="71"/>
    </row>
    <row r="52" spans="1:19" ht="10.5" customHeight="1">
      <c r="A52" s="27"/>
      <c r="B52" s="27"/>
      <c r="C52" s="27"/>
      <c r="D52" s="48" t="s">
        <v>44</v>
      </c>
      <c r="E52" s="64">
        <f>SUM(E50:E51)</f>
        <v>4587100000</v>
      </c>
      <c r="F52" s="102" t="s">
        <v>66</v>
      </c>
      <c r="G52" s="102"/>
      <c r="H52" s="102"/>
      <c r="I52" s="102"/>
      <c r="J52" s="27"/>
      <c r="K52" s="27"/>
      <c r="L52" s="27"/>
      <c r="M52" s="27"/>
      <c r="N52" s="27"/>
      <c r="O52" s="71"/>
      <c r="P52" s="71"/>
      <c r="Q52" s="71"/>
      <c r="R52" s="71"/>
      <c r="S52" s="71"/>
    </row>
    <row r="53" spans="1:19" ht="10.5">
      <c r="A53" s="27"/>
      <c r="B53" s="27"/>
      <c r="C53" s="27"/>
      <c r="D53" s="9" t="s">
        <v>48</v>
      </c>
      <c r="E53" s="64">
        <f>ROUND(E34,-5)</f>
        <v>4587100000</v>
      </c>
      <c r="F53" s="102"/>
      <c r="G53" s="102"/>
      <c r="H53" s="102"/>
      <c r="I53" s="102"/>
      <c r="J53" s="27"/>
      <c r="K53" s="27"/>
      <c r="L53" s="27"/>
      <c r="M53" s="27"/>
      <c r="N53" s="27"/>
      <c r="O53" s="71"/>
      <c r="P53" s="71"/>
      <c r="Q53" s="71"/>
      <c r="R53" s="71"/>
      <c r="S53" s="71"/>
    </row>
    <row r="54" spans="1:19" ht="10.5">
      <c r="A54" s="27"/>
      <c r="B54" s="27"/>
      <c r="C54" s="27"/>
      <c r="D54" s="48" t="s">
        <v>46</v>
      </c>
      <c r="E54" s="70">
        <v>4587100000</v>
      </c>
      <c r="F54" s="102"/>
      <c r="G54" s="102"/>
      <c r="H54" s="102"/>
      <c r="I54" s="102"/>
      <c r="J54" s="27"/>
      <c r="K54" s="27"/>
      <c r="L54" s="27"/>
      <c r="M54" s="27"/>
      <c r="N54" s="27"/>
      <c r="O54" s="71"/>
      <c r="P54" s="71"/>
      <c r="Q54" s="71"/>
      <c r="R54" s="71"/>
      <c r="S54" s="71"/>
    </row>
    <row r="55" spans="1:19" ht="10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71"/>
      <c r="P55" s="71"/>
      <c r="Q55" s="71"/>
      <c r="R55" s="71"/>
      <c r="S55" s="71"/>
    </row>
    <row r="56" spans="1:19" ht="10.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</row>
    <row r="57" spans="1:19" ht="10.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</row>
    <row r="58" spans="1:19" ht="10.5">
      <c r="A58" s="71"/>
      <c r="B58" s="89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</row>
    <row r="59" spans="1:19" ht="10.5">
      <c r="A59" s="71"/>
      <c r="B59" s="89" t="s">
        <v>68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</row>
    <row r="60" spans="1:19" ht="10.5">
      <c r="A60" s="71"/>
      <c r="B60" s="89" t="s">
        <v>70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</row>
    <row r="61" spans="1:19" ht="10.5">
      <c r="A61" s="71"/>
      <c r="B61" s="89" t="s">
        <v>67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  <row r="62" spans="1:19" ht="10.5">
      <c r="A62" s="71"/>
      <c r="B62" s="89" t="s">
        <v>69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spans="1:19" ht="10.5">
      <c r="A63" s="71"/>
      <c r="B63" s="90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</row>
    <row r="64" spans="1:19" ht="10.5">
      <c r="A64" s="71"/>
      <c r="B64" s="9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</row>
    <row r="65" spans="1:19" ht="10.5">
      <c r="A65" s="71"/>
      <c r="B65" s="90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19" ht="12">
      <c r="A66" s="71"/>
      <c r="B66" s="90" t="s">
        <v>64</v>
      </c>
      <c r="C66" s="71"/>
      <c r="D66" s="71"/>
      <c r="E66" s="71"/>
      <c r="F66" s="71"/>
      <c r="G66" s="71"/>
      <c r="H66" s="71"/>
      <c r="I66" s="74" t="s">
        <v>54</v>
      </c>
      <c r="J66" s="75"/>
      <c r="K66" s="75"/>
      <c r="L66" s="75"/>
      <c r="M66" s="76"/>
      <c r="N66" s="71"/>
      <c r="O66" s="71"/>
      <c r="P66" s="71"/>
      <c r="Q66" s="71"/>
      <c r="R66" s="71"/>
      <c r="S66" s="71"/>
    </row>
    <row r="67" spans="1:19" ht="12">
      <c r="A67" s="71"/>
      <c r="B67" s="90" t="s">
        <v>65</v>
      </c>
      <c r="C67" s="71"/>
      <c r="D67" s="71"/>
      <c r="E67" s="71"/>
      <c r="F67" s="71"/>
      <c r="G67" s="71"/>
      <c r="H67" s="71"/>
      <c r="I67" s="77" t="s">
        <v>55</v>
      </c>
      <c r="J67" s="78"/>
      <c r="K67" s="78"/>
      <c r="L67" s="78"/>
      <c r="M67" s="79"/>
      <c r="N67" s="71"/>
      <c r="O67" s="71"/>
      <c r="P67" s="71"/>
      <c r="Q67" s="71"/>
      <c r="R67" s="71"/>
      <c r="S67" s="71"/>
    </row>
    <row r="68" spans="1:19" ht="12">
      <c r="A68" s="71"/>
      <c r="B68" s="90" t="s">
        <v>62</v>
      </c>
      <c r="C68" s="71"/>
      <c r="D68" s="71"/>
      <c r="E68" s="71"/>
      <c r="F68" s="71"/>
      <c r="G68" s="71"/>
      <c r="H68" s="71"/>
      <c r="I68" s="97" t="s">
        <v>61</v>
      </c>
      <c r="J68" s="98"/>
      <c r="K68" s="98"/>
      <c r="L68" s="78"/>
      <c r="M68" s="79"/>
      <c r="N68" s="71"/>
      <c r="O68" s="71"/>
      <c r="P68" s="71"/>
      <c r="Q68" s="71"/>
      <c r="R68" s="71"/>
      <c r="S68" s="71"/>
    </row>
    <row r="69" spans="1:19" ht="12">
      <c r="A69" s="71"/>
      <c r="B69" s="90" t="s">
        <v>63</v>
      </c>
      <c r="C69" s="71"/>
      <c r="D69" s="71"/>
      <c r="E69" s="71"/>
      <c r="F69" s="71"/>
      <c r="G69" s="71"/>
      <c r="H69" s="71"/>
      <c r="I69" s="95" t="s">
        <v>53</v>
      </c>
      <c r="J69" s="96"/>
      <c r="K69" s="96"/>
      <c r="L69" s="80"/>
      <c r="M69" s="81"/>
      <c r="N69" s="71"/>
      <c r="O69" s="71"/>
      <c r="P69" s="71"/>
      <c r="Q69" s="71"/>
      <c r="R69" s="71"/>
      <c r="S69" s="71"/>
    </row>
    <row r="70" spans="1:19" ht="12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</row>
    <row r="71" spans="1:19" ht="10.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</row>
    <row r="72" spans="1:19" ht="10.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</row>
    <row r="73" spans="1:19" ht="10.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  <row r="74" spans="1:19" ht="10.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</row>
    <row r="75" spans="1:19" ht="10.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</row>
    <row r="76" spans="1:19" ht="10.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</row>
    <row r="77" spans="1:19" ht="10.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</row>
    <row r="78" spans="1:19" ht="10.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</row>
    <row r="79" spans="1:19" ht="10.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</row>
    <row r="80" spans="1:19" ht="10.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  <row r="81" spans="1:19" ht="10.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</row>
    <row r="82" spans="1:19" ht="10.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</row>
    <row r="83" spans="1:19" ht="10.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</row>
    <row r="84" spans="1:19" ht="10.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</row>
    <row r="85" spans="1:19" ht="10.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1:19" ht="10.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1:19" ht="10.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1:19" ht="10.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</row>
    <row r="89" spans="1:19" ht="10.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</row>
    <row r="90" spans="1:19" ht="10.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</row>
    <row r="91" spans="1:19" ht="10.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</row>
    <row r="92" spans="1:19" ht="10.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</row>
    <row r="93" spans="1:19" ht="10.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</row>
    <row r="94" spans="1:19" ht="10.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</row>
    <row r="95" spans="1:19" ht="10.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</row>
    <row r="96" spans="1:19" ht="10.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</row>
    <row r="97" spans="1:19" ht="10.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</row>
    <row r="98" spans="1:19" ht="10.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</row>
    <row r="99" spans="1:19" ht="10.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</row>
    <row r="100" spans="1:19" ht="10.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</row>
  </sheetData>
  <sheetProtection password="CC71" sheet="1" objects="1" scenarios="1"/>
  <mergeCells count="9">
    <mergeCell ref="F52:I54"/>
    <mergeCell ref="I68:K68"/>
    <mergeCell ref="I69:K69"/>
    <mergeCell ref="A1:E1"/>
    <mergeCell ref="J5:M5"/>
    <mergeCell ref="I23:K23"/>
    <mergeCell ref="I24:J24"/>
    <mergeCell ref="F25:I27"/>
    <mergeCell ref="J32:M32"/>
  </mergeCells>
  <hyperlinks>
    <hyperlink ref="J5:L5" r:id="rId1" display="http://www.taxanswer.nta.go.jp/index2.htm"/>
    <hyperlink ref="J32:L32" r:id="rId2" display="http://www.taxanswer.nta.go.jp/index2.htm"/>
    <hyperlink ref="I68" r:id="rId3" display="http://www.value-workers.co.jp"/>
    <hyperlink ref="I69" r:id="rId4" display="info@value-workers.co.jp"/>
  </hyperlinks>
  <printOptions/>
  <pageMargins left="0.7" right="0.7" top="0.75" bottom="0.75" header="0.3" footer="0.3"/>
  <pageSetup orientation="portrait" paperSize="9"/>
  <drawing r:id="rId7"/>
  <legacyDrawing r:id="rId6"/>
  <oleObjects>
    <oleObject progId="" shapeId="145078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Workers, Inc.</dc:creator>
  <cp:keywords/>
  <dc:description/>
  <cp:lastModifiedBy>Value Workers Inc.</cp:lastModifiedBy>
  <cp:lastPrinted>2005-04-28T16:49:20Z</cp:lastPrinted>
  <dcterms:created xsi:type="dcterms:W3CDTF">2002-09-10T06:29:53Z</dcterms:created>
  <dcterms:modified xsi:type="dcterms:W3CDTF">2013-12-02T15:09:42Z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